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3º Trimestre\Publicar\"/>
    </mc:Choice>
  </mc:AlternateContent>
  <xr:revisionPtr revIDLastSave="0" documentId="13_ncr:1_{5CB93ACD-E245-43AF-9E47-9F1CC756B5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ada" sheetId="4" r:id="rId1"/>
    <sheet name="Andalucía" sheetId="1" r:id="rId2"/>
    <sheet name="Aragón" sheetId="6" r:id="rId3"/>
    <sheet name="Asturias" sheetId="7" r:id="rId4"/>
    <sheet name="Illes Balears" sheetId="8" r:id="rId5"/>
    <sheet name="Canarias" sheetId="9" r:id="rId6"/>
    <sheet name="Cantabria" sheetId="10" r:id="rId7"/>
    <sheet name="Castilla y León" sheetId="16" r:id="rId8"/>
    <sheet name="Castilla La Mancha" sheetId="12" r:id="rId9"/>
    <sheet name="Cataluña" sheetId="13" r:id="rId10"/>
    <sheet name="Com. Valenciana" sheetId="14" r:id="rId11"/>
    <sheet name="Extremadura" sheetId="15" r:id="rId12"/>
    <sheet name="Galicia" sheetId="17" r:id="rId13"/>
    <sheet name="Com. Madrid" sheetId="18" r:id="rId14"/>
    <sheet name="Región de Murcia" sheetId="19" r:id="rId15"/>
    <sheet name="Navarra" sheetId="20" r:id="rId16"/>
    <sheet name="Pais Vasco" sheetId="21" r:id="rId17"/>
    <sheet name="La Rioja" sheetId="22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2" l="1"/>
  <c r="E18" i="22"/>
  <c r="E19" i="21"/>
  <c r="E18" i="21"/>
  <c r="E19" i="20"/>
  <c r="E18" i="20"/>
  <c r="E19" i="19"/>
  <c r="E18" i="19"/>
  <c r="E19" i="18"/>
  <c r="E18" i="18"/>
  <c r="E19" i="17"/>
  <c r="E18" i="17"/>
  <c r="E19" i="15"/>
  <c r="E18" i="15"/>
  <c r="E19" i="14"/>
  <c r="E19" i="13"/>
  <c r="E18" i="13"/>
  <c r="E19" i="12"/>
  <c r="E18" i="12"/>
  <c r="E19" i="16"/>
  <c r="E18" i="16"/>
  <c r="E19" i="10"/>
  <c r="E18" i="10"/>
  <c r="E19" i="9"/>
  <c r="E18" i="9"/>
  <c r="E19" i="8"/>
  <c r="E18" i="8"/>
  <c r="E19" i="7"/>
  <c r="E18" i="7"/>
  <c r="E18" i="14"/>
  <c r="E19" i="1"/>
  <c r="E18" i="1"/>
  <c r="E19" i="6"/>
  <c r="E18" i="6"/>
  <c r="D20" i="19" l="1"/>
  <c r="D20" i="18"/>
  <c r="E17" i="17"/>
  <c r="D20" i="17"/>
  <c r="E25" i="15"/>
  <c r="D20" i="15"/>
  <c r="E25" i="14"/>
  <c r="D20" i="14"/>
  <c r="E25" i="13"/>
  <c r="D20" i="13"/>
  <c r="D20" i="12"/>
  <c r="D20" i="16"/>
  <c r="E25" i="10"/>
  <c r="D20" i="9"/>
  <c r="E16" i="8"/>
  <c r="E16" i="6"/>
  <c r="E14" i="6"/>
  <c r="D20" i="10"/>
  <c r="E25" i="16"/>
  <c r="E25" i="17"/>
  <c r="E16" i="17"/>
  <c r="E25" i="18"/>
  <c r="E16" i="19"/>
  <c r="E25" i="20"/>
  <c r="E16" i="20"/>
  <c r="E17" i="21"/>
  <c r="E16" i="21"/>
  <c r="E25" i="22"/>
  <c r="D20" i="22"/>
  <c r="E15" i="7" l="1"/>
  <c r="E15" i="9"/>
  <c r="E15" i="10"/>
  <c r="E15" i="16"/>
  <c r="E15" i="13"/>
  <c r="E15" i="14"/>
  <c r="E15" i="15"/>
  <c r="E15" i="18"/>
  <c r="E15" i="19"/>
  <c r="E15" i="20"/>
  <c r="C20" i="21"/>
  <c r="E15" i="22"/>
  <c r="E16" i="16"/>
  <c r="E16" i="12"/>
  <c r="D20" i="20"/>
  <c r="E16" i="14"/>
  <c r="E25" i="6"/>
  <c r="E25" i="7"/>
  <c r="E25" i="8"/>
  <c r="D20" i="6"/>
  <c r="E16" i="9"/>
  <c r="E16" i="10"/>
  <c r="E16" i="15"/>
  <c r="E25" i="9"/>
  <c r="E16" i="7"/>
  <c r="E16" i="13"/>
  <c r="D20" i="7"/>
  <c r="D20" i="8"/>
  <c r="C20" i="6"/>
  <c r="E14" i="7"/>
  <c r="E14" i="8"/>
  <c r="E14" i="9"/>
  <c r="E14" i="10"/>
  <c r="E14" i="16"/>
  <c r="E14" i="12"/>
  <c r="E14" i="13"/>
  <c r="E14" i="14"/>
  <c r="E14" i="15"/>
  <c r="E14" i="17"/>
  <c r="E14" i="18"/>
  <c r="E14" i="19"/>
  <c r="E14" i="20"/>
  <c r="E14" i="21"/>
  <c r="E14" i="22"/>
  <c r="E16" i="18"/>
  <c r="C20" i="14"/>
  <c r="E20" i="14" s="1"/>
  <c r="E25" i="12"/>
  <c r="E25" i="21"/>
  <c r="E25" i="19"/>
  <c r="D20" i="21"/>
  <c r="E15" i="6"/>
  <c r="E16" i="22"/>
  <c r="C20" i="7"/>
  <c r="C20" i="8"/>
  <c r="C20" i="9"/>
  <c r="E20" i="9" s="1"/>
  <c r="C20" i="10"/>
  <c r="E20" i="10" s="1"/>
  <c r="C20" i="16"/>
  <c r="E20" i="16" s="1"/>
  <c r="C20" i="12"/>
  <c r="E20" i="12" s="1"/>
  <c r="C20" i="15"/>
  <c r="E20" i="15" s="1"/>
  <c r="C20" i="17"/>
  <c r="E20" i="17" s="1"/>
  <c r="C20" i="18"/>
  <c r="E20" i="18" s="1"/>
  <c r="C20" i="19"/>
  <c r="E20" i="19" s="1"/>
  <c r="C20" i="20"/>
  <c r="E20" i="20" s="1"/>
  <c r="C20" i="22"/>
  <c r="E20" i="22" s="1"/>
  <c r="C20" i="13"/>
  <c r="E20" i="13" s="1"/>
  <c r="E17" i="12"/>
  <c r="E17" i="8"/>
  <c r="E17" i="22"/>
  <c r="E15" i="21"/>
  <c r="E17" i="18"/>
  <c r="E15" i="17"/>
  <c r="E17" i="13"/>
  <c r="E15" i="12"/>
  <c r="E17" i="9"/>
  <c r="E15" i="8"/>
  <c r="E17" i="6"/>
  <c r="E17" i="19"/>
  <c r="E17" i="14"/>
  <c r="E17" i="10"/>
  <c r="E17" i="20"/>
  <c r="E17" i="15"/>
  <c r="E17" i="16"/>
  <c r="E17" i="7"/>
  <c r="E20" i="21" l="1"/>
  <c r="E20" i="6"/>
  <c r="E20" i="7"/>
  <c r="E20" i="8"/>
  <c r="C169" i="8" l="1"/>
  <c r="C169" i="17"/>
  <c r="C169" i="21"/>
  <c r="D169" i="15"/>
  <c r="D169" i="19"/>
  <c r="D169" i="14"/>
  <c r="D169" i="7"/>
  <c r="D169" i="8"/>
  <c r="C169" i="12"/>
  <c r="D169" i="12"/>
  <c r="D169" i="16"/>
  <c r="D169" i="6"/>
  <c r="D169" i="10"/>
  <c r="D169" i="18"/>
  <c r="D169" i="13"/>
  <c r="D169" i="17"/>
  <c r="C169" i="10"/>
  <c r="C169" i="6"/>
  <c r="C169" i="14"/>
  <c r="C169" i="19"/>
  <c r="D169" i="22"/>
  <c r="D169" i="21"/>
  <c r="D169" i="20"/>
  <c r="D169" i="9"/>
  <c r="C169" i="22"/>
  <c r="C169" i="20"/>
  <c r="C169" i="18"/>
  <c r="C169" i="15"/>
  <c r="C169" i="13"/>
  <c r="C169" i="16"/>
  <c r="C169" i="9"/>
  <c r="C169" i="7"/>
  <c r="L148" i="22" l="1"/>
  <c r="M148" i="22"/>
  <c r="L148" i="21"/>
  <c r="M148" i="20"/>
  <c r="L148" i="19"/>
  <c r="L148" i="17"/>
  <c r="L148" i="15"/>
  <c r="L148" i="12"/>
  <c r="L148" i="10"/>
  <c r="L148" i="8"/>
  <c r="L148" i="7"/>
  <c r="K148" i="20" l="1"/>
  <c r="M148" i="10"/>
  <c r="M148" i="15"/>
  <c r="M148" i="17"/>
  <c r="L148" i="16"/>
  <c r="L148" i="20"/>
  <c r="N148" i="7"/>
  <c r="N148" i="10"/>
  <c r="N148" i="12"/>
  <c r="N148" i="13"/>
  <c r="N148" i="14"/>
  <c r="N148" i="17"/>
  <c r="N148" i="18"/>
  <c r="N148" i="19"/>
  <c r="N148" i="20"/>
  <c r="N148" i="21"/>
  <c r="M148" i="7"/>
  <c r="M148" i="13"/>
  <c r="M148" i="14"/>
  <c r="M148" i="18"/>
  <c r="M148" i="19"/>
  <c r="M148" i="21"/>
  <c r="L148" i="14"/>
  <c r="L148" i="18"/>
  <c r="L148" i="13"/>
  <c r="K148" i="13"/>
  <c r="K148" i="7"/>
  <c r="K148" i="8"/>
  <c r="K148" i="10"/>
  <c r="K148" i="14"/>
  <c r="K148" i="15"/>
  <c r="K148" i="17"/>
  <c r="K148" i="18"/>
  <c r="K148" i="19"/>
  <c r="N148" i="22"/>
  <c r="M148" i="8"/>
  <c r="M148" i="16"/>
  <c r="M148" i="12"/>
  <c r="N148" i="8"/>
  <c r="N148" i="15"/>
  <c r="N148" i="16"/>
  <c r="K148" i="21"/>
  <c r="K148" i="22"/>
  <c r="K148" i="12"/>
  <c r="K148" i="16"/>
  <c r="L148" i="6"/>
  <c r="K148" i="1"/>
  <c r="K148" i="6" l="1"/>
  <c r="N148" i="1"/>
  <c r="M148" i="1"/>
  <c r="L148" i="1"/>
  <c r="N148" i="6"/>
  <c r="M148" i="6"/>
  <c r="E159" i="22" l="1"/>
  <c r="E158" i="22"/>
  <c r="M147" i="22"/>
  <c r="L147" i="22"/>
  <c r="N146" i="22"/>
  <c r="M146" i="22"/>
  <c r="L146" i="22"/>
  <c r="K146" i="22"/>
  <c r="M145" i="22"/>
  <c r="L145" i="22"/>
  <c r="K145" i="22"/>
  <c r="J150" i="22"/>
  <c r="I150" i="22"/>
  <c r="G150" i="22"/>
  <c r="F150" i="22"/>
  <c r="E150" i="22"/>
  <c r="D150" i="22"/>
  <c r="C150" i="22"/>
  <c r="J149" i="22"/>
  <c r="G149" i="22"/>
  <c r="D149" i="22"/>
  <c r="C149" i="22"/>
  <c r="M133" i="22"/>
  <c r="L133" i="22"/>
  <c r="N132" i="22"/>
  <c r="M132" i="22"/>
  <c r="L132" i="22"/>
  <c r="K132" i="22"/>
  <c r="J135" i="22"/>
  <c r="I135" i="22"/>
  <c r="H135" i="22"/>
  <c r="G135" i="22"/>
  <c r="F135" i="22"/>
  <c r="E135" i="22"/>
  <c r="D135" i="22"/>
  <c r="K131" i="22"/>
  <c r="N130" i="22"/>
  <c r="M130" i="22"/>
  <c r="L130" i="22"/>
  <c r="K130" i="22"/>
  <c r="M129" i="22"/>
  <c r="L129" i="22"/>
  <c r="J134" i="22"/>
  <c r="I134" i="22"/>
  <c r="H134" i="22"/>
  <c r="G134" i="22"/>
  <c r="F134" i="22"/>
  <c r="E134" i="22"/>
  <c r="D134" i="22"/>
  <c r="C134" i="22"/>
  <c r="E112" i="22"/>
  <c r="E77" i="22"/>
  <c r="E76" i="22"/>
  <c r="E223" i="22"/>
  <c r="E214" i="22"/>
  <c r="E213" i="22"/>
  <c r="E212" i="22"/>
  <c r="E210" i="22"/>
  <c r="E209" i="22"/>
  <c r="E207" i="22"/>
  <c r="E200" i="22"/>
  <c r="E199" i="22"/>
  <c r="E198" i="22"/>
  <c r="E197" i="22"/>
  <c r="E185" i="22"/>
  <c r="E184" i="22"/>
  <c r="E182" i="22"/>
  <c r="E180" i="22"/>
  <c r="E179" i="22"/>
  <c r="E178" i="22"/>
  <c r="E168" i="22"/>
  <c r="H149" i="22"/>
  <c r="N145" i="22"/>
  <c r="H150" i="22"/>
  <c r="B11" i="22"/>
  <c r="E214" i="21"/>
  <c r="E213" i="21"/>
  <c r="E212" i="21"/>
  <c r="E198" i="21"/>
  <c r="L147" i="21"/>
  <c r="M146" i="21"/>
  <c r="L146" i="21"/>
  <c r="L145" i="21"/>
  <c r="J150" i="21"/>
  <c r="I150" i="21"/>
  <c r="H150" i="21"/>
  <c r="F150" i="21"/>
  <c r="E150" i="21"/>
  <c r="L144" i="21"/>
  <c r="K144" i="21"/>
  <c r="J149" i="21"/>
  <c r="I149" i="21"/>
  <c r="H149" i="21"/>
  <c r="G149" i="21"/>
  <c r="D149" i="21"/>
  <c r="C149" i="21"/>
  <c r="N132" i="21"/>
  <c r="M132" i="21"/>
  <c r="L132" i="21"/>
  <c r="K132" i="21"/>
  <c r="J135" i="21"/>
  <c r="I135" i="21"/>
  <c r="H135" i="21"/>
  <c r="G135" i="21"/>
  <c r="E135" i="21"/>
  <c r="D135" i="21"/>
  <c r="N130" i="21"/>
  <c r="M130" i="21"/>
  <c r="L130" i="21"/>
  <c r="K130" i="21"/>
  <c r="L129" i="21"/>
  <c r="I134" i="21"/>
  <c r="H134" i="21"/>
  <c r="G134" i="21"/>
  <c r="E134" i="21"/>
  <c r="D134" i="21"/>
  <c r="C134" i="21"/>
  <c r="E76" i="21"/>
  <c r="E207" i="21"/>
  <c r="B11" i="21"/>
  <c r="M129" i="21" l="1"/>
  <c r="E72" i="22"/>
  <c r="M133" i="21"/>
  <c r="E35" i="22"/>
  <c r="N129" i="22"/>
  <c r="N133" i="22"/>
  <c r="K129" i="22"/>
  <c r="K133" i="22"/>
  <c r="C135" i="21"/>
  <c r="K135" i="21" s="1"/>
  <c r="F135" i="21"/>
  <c r="N135" i="21" s="1"/>
  <c r="E113" i="22"/>
  <c r="C50" i="22"/>
  <c r="E48" i="22"/>
  <c r="E70" i="22"/>
  <c r="E74" i="22"/>
  <c r="E90" i="22"/>
  <c r="E114" i="22"/>
  <c r="F134" i="21"/>
  <c r="D160" i="22"/>
  <c r="E91" i="21"/>
  <c r="E184" i="21"/>
  <c r="E180" i="21"/>
  <c r="E210" i="21"/>
  <c r="E37" i="22"/>
  <c r="E47" i="22"/>
  <c r="E221" i="21"/>
  <c r="C160" i="22"/>
  <c r="E157" i="22"/>
  <c r="E37" i="21"/>
  <c r="E44" i="21"/>
  <c r="E114" i="21"/>
  <c r="K147" i="22"/>
  <c r="E200" i="21"/>
  <c r="J134" i="21"/>
  <c r="K147" i="21"/>
  <c r="M143" i="22"/>
  <c r="N143" i="22"/>
  <c r="N147" i="22"/>
  <c r="M147" i="21"/>
  <c r="I149" i="22"/>
  <c r="N147" i="21"/>
  <c r="E166" i="21"/>
  <c r="K133" i="21"/>
  <c r="N133" i="21"/>
  <c r="N146" i="21"/>
  <c r="E158" i="21"/>
  <c r="E181" i="21"/>
  <c r="E185" i="21"/>
  <c r="E222" i="21"/>
  <c r="E159" i="21"/>
  <c r="K129" i="21"/>
  <c r="N129" i="21"/>
  <c r="E113" i="21"/>
  <c r="E92" i="21"/>
  <c r="E73" i="22"/>
  <c r="E77" i="21"/>
  <c r="D50" i="21"/>
  <c r="D51" i="21"/>
  <c r="D50" i="22"/>
  <c r="E45" i="22"/>
  <c r="E71" i="22"/>
  <c r="E75" i="22"/>
  <c r="E91" i="22"/>
  <c r="G150" i="21"/>
  <c r="E36" i="22"/>
  <c r="D51" i="22"/>
  <c r="E223" i="21"/>
  <c r="E48" i="21"/>
  <c r="E74" i="21"/>
  <c r="E209" i="21"/>
  <c r="E44" i="22"/>
  <c r="E92" i="22"/>
  <c r="M150" i="22"/>
  <c r="K146" i="21"/>
  <c r="C160" i="21"/>
  <c r="D93" i="22"/>
  <c r="L134" i="21"/>
  <c r="L133" i="21"/>
  <c r="L149" i="21"/>
  <c r="D160" i="21"/>
  <c r="E208" i="21"/>
  <c r="E36" i="21"/>
  <c r="C51" i="21"/>
  <c r="E72" i="21"/>
  <c r="E112" i="21"/>
  <c r="M143" i="21"/>
  <c r="M145" i="21"/>
  <c r="D150" i="21"/>
  <c r="L150" i="21" s="1"/>
  <c r="D93" i="21"/>
  <c r="K149" i="22"/>
  <c r="M128" i="21"/>
  <c r="E167" i="21"/>
  <c r="E35" i="21"/>
  <c r="E71" i="21"/>
  <c r="E75" i="21"/>
  <c r="E157" i="21"/>
  <c r="E179" i="21"/>
  <c r="E183" i="21"/>
  <c r="E149" i="22"/>
  <c r="E222" i="22"/>
  <c r="E46" i="22"/>
  <c r="L149" i="22"/>
  <c r="N145" i="21"/>
  <c r="E199" i="21"/>
  <c r="E46" i="21"/>
  <c r="E73" i="21"/>
  <c r="K145" i="21"/>
  <c r="E170" i="21"/>
  <c r="E169" i="22"/>
  <c r="E183" i="22"/>
  <c r="E34" i="22"/>
  <c r="E45" i="21"/>
  <c r="N143" i="21"/>
  <c r="E34" i="21"/>
  <c r="C50" i="21"/>
  <c r="E70" i="21"/>
  <c r="E90" i="21"/>
  <c r="E178" i="21"/>
  <c r="E182" i="21"/>
  <c r="E197" i="21"/>
  <c r="E166" i="22"/>
  <c r="E181" i="22"/>
  <c r="E208" i="22"/>
  <c r="E221" i="22"/>
  <c r="K144" i="22"/>
  <c r="L144" i="22"/>
  <c r="N144" i="22"/>
  <c r="M135" i="22"/>
  <c r="N135" i="22"/>
  <c r="L135" i="22"/>
  <c r="N134" i="22"/>
  <c r="M134" i="22"/>
  <c r="C51" i="22"/>
  <c r="K134" i="22"/>
  <c r="L150" i="22"/>
  <c r="E170" i="22"/>
  <c r="L134" i="22"/>
  <c r="N150" i="22"/>
  <c r="K150" i="22"/>
  <c r="M128" i="22"/>
  <c r="K128" i="22"/>
  <c r="M144" i="22"/>
  <c r="L128" i="22"/>
  <c r="F149" i="22"/>
  <c r="N149" i="22" s="1"/>
  <c r="E167" i="22"/>
  <c r="C93" i="22"/>
  <c r="C135" i="22"/>
  <c r="K135" i="22" s="1"/>
  <c r="L131" i="22"/>
  <c r="E171" i="22"/>
  <c r="K143" i="22"/>
  <c r="N128" i="22"/>
  <c r="M131" i="22"/>
  <c r="L143" i="22"/>
  <c r="N131" i="22"/>
  <c r="E168" i="21"/>
  <c r="K149" i="21"/>
  <c r="M144" i="21"/>
  <c r="N144" i="21"/>
  <c r="C150" i="21"/>
  <c r="M150" i="21"/>
  <c r="M134" i="21"/>
  <c r="L135" i="21"/>
  <c r="N150" i="21"/>
  <c r="K134" i="21"/>
  <c r="M135" i="21"/>
  <c r="K143" i="21"/>
  <c r="K128" i="21"/>
  <c r="E149" i="21"/>
  <c r="M149" i="21" s="1"/>
  <c r="E47" i="21"/>
  <c r="L128" i="21"/>
  <c r="F149" i="21"/>
  <c r="N149" i="21" s="1"/>
  <c r="N128" i="21"/>
  <c r="L143" i="21"/>
  <c r="K131" i="21"/>
  <c r="L131" i="21"/>
  <c r="E171" i="21"/>
  <c r="M131" i="21"/>
  <c r="C93" i="21"/>
  <c r="N131" i="21"/>
  <c r="E214" i="20"/>
  <c r="E213" i="20"/>
  <c r="E185" i="20"/>
  <c r="E184" i="20"/>
  <c r="E159" i="20"/>
  <c r="L147" i="20"/>
  <c r="L145" i="20"/>
  <c r="J150" i="20"/>
  <c r="I150" i="20"/>
  <c r="H150" i="20"/>
  <c r="G150" i="20"/>
  <c r="F150" i="20"/>
  <c r="E150" i="20"/>
  <c r="D150" i="20"/>
  <c r="C150" i="20"/>
  <c r="I149" i="20"/>
  <c r="H149" i="20"/>
  <c r="D149" i="20"/>
  <c r="J135" i="20"/>
  <c r="I135" i="20"/>
  <c r="H135" i="20"/>
  <c r="G135" i="20"/>
  <c r="F135" i="20"/>
  <c r="M131" i="20"/>
  <c r="D135" i="20"/>
  <c r="C135" i="20"/>
  <c r="N130" i="20"/>
  <c r="M130" i="20"/>
  <c r="L130" i="20"/>
  <c r="K130" i="20"/>
  <c r="N129" i="20"/>
  <c r="M129" i="20"/>
  <c r="L129" i="20"/>
  <c r="K129" i="20"/>
  <c r="J134" i="20"/>
  <c r="I134" i="20"/>
  <c r="H134" i="20"/>
  <c r="G134" i="20"/>
  <c r="E134" i="20"/>
  <c r="D134" i="20"/>
  <c r="C134" i="20"/>
  <c r="E76" i="20"/>
  <c r="E35" i="20"/>
  <c r="E207" i="20"/>
  <c r="B11" i="20"/>
  <c r="E158" i="20" l="1"/>
  <c r="E181" i="20"/>
  <c r="M133" i="20"/>
  <c r="E212" i="20"/>
  <c r="E50" i="21"/>
  <c r="E50" i="22"/>
  <c r="E160" i="22"/>
  <c r="E77" i="20"/>
  <c r="E198" i="20"/>
  <c r="E160" i="21"/>
  <c r="N134" i="21"/>
  <c r="E166" i="20"/>
  <c r="E93" i="22"/>
  <c r="K150" i="21"/>
  <c r="E183" i="20"/>
  <c r="E70" i="20"/>
  <c r="E74" i="20"/>
  <c r="E90" i="20"/>
  <c r="E182" i="20"/>
  <c r="E208" i="20"/>
  <c r="E223" i="20"/>
  <c r="E210" i="20"/>
  <c r="E51" i="21"/>
  <c r="K143" i="20"/>
  <c r="K146" i="20"/>
  <c r="K147" i="20"/>
  <c r="M149" i="22"/>
  <c r="M147" i="20"/>
  <c r="L146" i="20"/>
  <c r="M143" i="20"/>
  <c r="M145" i="20"/>
  <c r="M146" i="20"/>
  <c r="N143" i="20"/>
  <c r="N146" i="20"/>
  <c r="N147" i="20"/>
  <c r="E167" i="20"/>
  <c r="E92" i="20"/>
  <c r="E180" i="20"/>
  <c r="E199" i="20"/>
  <c r="E221" i="20"/>
  <c r="N128" i="20"/>
  <c r="K132" i="20"/>
  <c r="K133" i="20"/>
  <c r="L132" i="20"/>
  <c r="L133" i="20"/>
  <c r="N133" i="20"/>
  <c r="N132" i="20"/>
  <c r="M132" i="20"/>
  <c r="E44" i="20"/>
  <c r="E209" i="20"/>
  <c r="K145" i="20"/>
  <c r="E51" i="22"/>
  <c r="J149" i="20"/>
  <c r="D160" i="20"/>
  <c r="E91" i="20"/>
  <c r="E114" i="20"/>
  <c r="E73" i="20"/>
  <c r="E200" i="20"/>
  <c r="E222" i="20"/>
  <c r="N145" i="20"/>
  <c r="L143" i="20"/>
  <c r="E157" i="20"/>
  <c r="C160" i="20"/>
  <c r="D51" i="20"/>
  <c r="E45" i="20"/>
  <c r="E71" i="20"/>
  <c r="E179" i="20"/>
  <c r="E169" i="21"/>
  <c r="M150" i="20"/>
  <c r="N144" i="20"/>
  <c r="E178" i="20"/>
  <c r="G149" i="20"/>
  <c r="E93" i="21"/>
  <c r="E37" i="20"/>
  <c r="E47" i="20"/>
  <c r="E36" i="20"/>
  <c r="E46" i="20"/>
  <c r="E34" i="20"/>
  <c r="C50" i="20"/>
  <c r="E48" i="20"/>
  <c r="E72" i="20"/>
  <c r="K150" i="20"/>
  <c r="E112" i="20"/>
  <c r="N135" i="20"/>
  <c r="D93" i="20"/>
  <c r="E75" i="20"/>
  <c r="E197" i="20"/>
  <c r="E113" i="20"/>
  <c r="C149" i="20"/>
  <c r="E168" i="20"/>
  <c r="L149" i="20"/>
  <c r="L150" i="20"/>
  <c r="N150" i="20"/>
  <c r="F149" i="20"/>
  <c r="E149" i="20"/>
  <c r="M149" i="20" s="1"/>
  <c r="E135" i="20"/>
  <c r="M135" i="20" s="1"/>
  <c r="M134" i="20"/>
  <c r="K134" i="20"/>
  <c r="K135" i="20"/>
  <c r="L134" i="20"/>
  <c r="L135" i="20"/>
  <c r="F134" i="20"/>
  <c r="N134" i="20" s="1"/>
  <c r="C51" i="20"/>
  <c r="K131" i="20"/>
  <c r="K144" i="20"/>
  <c r="E170" i="20"/>
  <c r="L131" i="20"/>
  <c r="M144" i="20"/>
  <c r="D50" i="20"/>
  <c r="C93" i="20"/>
  <c r="M128" i="20"/>
  <c r="N131" i="20"/>
  <c r="E171" i="20"/>
  <c r="L144" i="20"/>
  <c r="K128" i="20"/>
  <c r="L128" i="20"/>
  <c r="E160" i="20" l="1"/>
  <c r="K149" i="20"/>
  <c r="N149" i="20"/>
  <c r="E169" i="20"/>
  <c r="E51" i="20"/>
  <c r="E50" i="20"/>
  <c r="E93" i="20"/>
  <c r="E214" i="19" l="1"/>
  <c r="E213" i="19"/>
  <c r="E212" i="19"/>
  <c r="E198" i="19"/>
  <c r="E184" i="19"/>
  <c r="E181" i="19"/>
  <c r="M147" i="19"/>
  <c r="L147" i="19"/>
  <c r="M146" i="19"/>
  <c r="L146" i="19"/>
  <c r="L145" i="19"/>
  <c r="J150" i="19"/>
  <c r="I150" i="19"/>
  <c r="G150" i="19"/>
  <c r="M144" i="19"/>
  <c r="D150" i="19"/>
  <c r="J149" i="19"/>
  <c r="I149" i="19"/>
  <c r="G149" i="19"/>
  <c r="M143" i="19"/>
  <c r="D149" i="19"/>
  <c r="C149" i="19"/>
  <c r="M132" i="19"/>
  <c r="L132" i="19"/>
  <c r="I135" i="19"/>
  <c r="H135" i="19"/>
  <c r="F135" i="19"/>
  <c r="E135" i="19"/>
  <c r="D135" i="19"/>
  <c r="C135" i="19"/>
  <c r="N130" i="19"/>
  <c r="M130" i="19"/>
  <c r="L130" i="19"/>
  <c r="K130" i="19"/>
  <c r="N129" i="19"/>
  <c r="M129" i="19"/>
  <c r="L129" i="19"/>
  <c r="J134" i="19"/>
  <c r="I134" i="19"/>
  <c r="H134" i="19"/>
  <c r="E134" i="19"/>
  <c r="D134" i="19"/>
  <c r="E76" i="19"/>
  <c r="E48" i="19"/>
  <c r="E207" i="19"/>
  <c r="H150" i="19"/>
  <c r="H149" i="19"/>
  <c r="B11" i="19"/>
  <c r="K132" i="19" l="1"/>
  <c r="E77" i="19"/>
  <c r="N132" i="19"/>
  <c r="E34" i="19"/>
  <c r="E159" i="19"/>
  <c r="E70" i="19"/>
  <c r="E74" i="19"/>
  <c r="E114" i="19"/>
  <c r="E179" i="19"/>
  <c r="J135" i="19"/>
  <c r="N135" i="19" s="1"/>
  <c r="G135" i="19"/>
  <c r="K135" i="19" s="1"/>
  <c r="E210" i="19"/>
  <c r="E36" i="19"/>
  <c r="E72" i="19"/>
  <c r="E92" i="19"/>
  <c r="E113" i="19"/>
  <c r="E208" i="19"/>
  <c r="E223" i="19"/>
  <c r="G134" i="19"/>
  <c r="L133" i="19"/>
  <c r="E180" i="19"/>
  <c r="E209" i="19"/>
  <c r="E200" i="19"/>
  <c r="E197" i="19"/>
  <c r="E166" i="19"/>
  <c r="K147" i="19"/>
  <c r="D160" i="19"/>
  <c r="E182" i="19"/>
  <c r="N143" i="19"/>
  <c r="N147" i="19"/>
  <c r="M133" i="19"/>
  <c r="E45" i="19"/>
  <c r="E91" i="19"/>
  <c r="K146" i="19"/>
  <c r="C160" i="19"/>
  <c r="E170" i="19"/>
  <c r="E199" i="19"/>
  <c r="E221" i="19"/>
  <c r="E37" i="19"/>
  <c r="E73" i="19"/>
  <c r="E158" i="19"/>
  <c r="E185" i="19"/>
  <c r="E222" i="19"/>
  <c r="N128" i="19"/>
  <c r="N133" i="19"/>
  <c r="N144" i="19"/>
  <c r="N145" i="19"/>
  <c r="N146" i="19"/>
  <c r="D50" i="19"/>
  <c r="L143" i="19"/>
  <c r="C51" i="19"/>
  <c r="C50" i="19"/>
  <c r="C93" i="19"/>
  <c r="K131" i="19"/>
  <c r="C134" i="19"/>
  <c r="M128" i="19"/>
  <c r="D51" i="19"/>
  <c r="L150" i="19"/>
  <c r="E183" i="19"/>
  <c r="E112" i="19"/>
  <c r="K133" i="19"/>
  <c r="E90" i="19"/>
  <c r="E171" i="19"/>
  <c r="K145" i="19"/>
  <c r="F150" i="19"/>
  <c r="N150" i="19" s="1"/>
  <c r="M145" i="19"/>
  <c r="E150" i="19"/>
  <c r="M150" i="19" s="1"/>
  <c r="E35" i="19"/>
  <c r="E71" i="19"/>
  <c r="E75" i="19"/>
  <c r="E178" i="19"/>
  <c r="C150" i="19"/>
  <c r="K150" i="19" s="1"/>
  <c r="K143" i="19"/>
  <c r="K129" i="19"/>
  <c r="L134" i="19"/>
  <c r="M134" i="19"/>
  <c r="E46" i="19"/>
  <c r="K149" i="19"/>
  <c r="L135" i="19"/>
  <c r="L149" i="19"/>
  <c r="M135" i="19"/>
  <c r="K144" i="19"/>
  <c r="E47" i="19"/>
  <c r="L131" i="19"/>
  <c r="L144" i="19"/>
  <c r="E167" i="19"/>
  <c r="M131" i="19"/>
  <c r="E149" i="19"/>
  <c r="M149" i="19" s="1"/>
  <c r="E157" i="19"/>
  <c r="F134" i="19"/>
  <c r="N134" i="19" s="1"/>
  <c r="N131" i="19"/>
  <c r="F149" i="19"/>
  <c r="N149" i="19" s="1"/>
  <c r="D93" i="19"/>
  <c r="K128" i="19"/>
  <c r="E168" i="19"/>
  <c r="E44" i="19"/>
  <c r="L128" i="19"/>
  <c r="E160" i="19" l="1"/>
  <c r="K134" i="19"/>
  <c r="E51" i="19"/>
  <c r="E50" i="19"/>
  <c r="E93" i="19"/>
  <c r="E169" i="19"/>
  <c r="E214" i="18" l="1"/>
  <c r="E212" i="18"/>
  <c r="E198" i="18"/>
  <c r="L147" i="18"/>
  <c r="L146" i="18"/>
  <c r="L145" i="18"/>
  <c r="J150" i="18"/>
  <c r="I150" i="18"/>
  <c r="F150" i="18"/>
  <c r="D150" i="18"/>
  <c r="C150" i="18"/>
  <c r="J149" i="18"/>
  <c r="H149" i="18"/>
  <c r="L143" i="18"/>
  <c r="M132" i="18"/>
  <c r="I135" i="18"/>
  <c r="H135" i="18"/>
  <c r="E135" i="18"/>
  <c r="D135" i="18"/>
  <c r="M130" i="18"/>
  <c r="L130" i="18"/>
  <c r="M129" i="18"/>
  <c r="C134" i="18"/>
  <c r="E76" i="18"/>
  <c r="E207" i="18"/>
  <c r="H150" i="18"/>
  <c r="F149" i="18"/>
  <c r="B11" i="18"/>
  <c r="B11" i="1"/>
  <c r="B11" i="6"/>
  <c r="B11" i="7"/>
  <c r="B11" i="8"/>
  <c r="B11" i="9"/>
  <c r="B11" i="10"/>
  <c r="B11" i="16"/>
  <c r="B11" i="12"/>
  <c r="B11" i="13"/>
  <c r="B11" i="14"/>
  <c r="B11" i="15"/>
  <c r="B11" i="17"/>
  <c r="N130" i="18" l="1"/>
  <c r="L132" i="18"/>
  <c r="E179" i="18"/>
  <c r="E183" i="18"/>
  <c r="E178" i="18"/>
  <c r="E213" i="18"/>
  <c r="K130" i="18"/>
  <c r="E197" i="18"/>
  <c r="E208" i="18"/>
  <c r="E181" i="18"/>
  <c r="E185" i="18"/>
  <c r="E70" i="18"/>
  <c r="E74" i="18"/>
  <c r="E114" i="18"/>
  <c r="N133" i="18"/>
  <c r="E72" i="18"/>
  <c r="E92" i="18"/>
  <c r="E112" i="18"/>
  <c r="J134" i="18"/>
  <c r="L129" i="18"/>
  <c r="E184" i="18"/>
  <c r="E209" i="18"/>
  <c r="C160" i="17"/>
  <c r="E166" i="18"/>
  <c r="D160" i="18"/>
  <c r="C135" i="18"/>
  <c r="F135" i="18"/>
  <c r="E35" i="18"/>
  <c r="E45" i="18"/>
  <c r="K129" i="18"/>
  <c r="K132" i="18"/>
  <c r="K133" i="18"/>
  <c r="K143" i="18"/>
  <c r="K145" i="18"/>
  <c r="K146" i="18"/>
  <c r="K147" i="18"/>
  <c r="C160" i="18"/>
  <c r="E167" i="18"/>
  <c r="D160" i="17"/>
  <c r="E200" i="18"/>
  <c r="E222" i="18"/>
  <c r="M145" i="18"/>
  <c r="M128" i="18"/>
  <c r="M133" i="18"/>
  <c r="M143" i="18"/>
  <c r="I149" i="18"/>
  <c r="J135" i="18"/>
  <c r="D134" i="18"/>
  <c r="E37" i="18"/>
  <c r="E47" i="18"/>
  <c r="E150" i="18"/>
  <c r="M150" i="18" s="1"/>
  <c r="L144" i="18"/>
  <c r="E46" i="18"/>
  <c r="E71" i="18"/>
  <c r="E75" i="18"/>
  <c r="D93" i="18"/>
  <c r="L133" i="18"/>
  <c r="E180" i="18"/>
  <c r="E221" i="18"/>
  <c r="I134" i="18"/>
  <c r="N128" i="18"/>
  <c r="N129" i="18"/>
  <c r="N132" i="18"/>
  <c r="N145" i="18"/>
  <c r="N146" i="18"/>
  <c r="N147" i="18"/>
  <c r="E158" i="18"/>
  <c r="E34" i="18"/>
  <c r="E48" i="18"/>
  <c r="E73" i="18"/>
  <c r="E77" i="18"/>
  <c r="E113" i="18"/>
  <c r="G135" i="18"/>
  <c r="E159" i="18"/>
  <c r="E182" i="18"/>
  <c r="E223" i="18"/>
  <c r="E157" i="18"/>
  <c r="E168" i="18"/>
  <c r="M146" i="18"/>
  <c r="M147" i="18"/>
  <c r="E199" i="18"/>
  <c r="E210" i="18"/>
  <c r="L135" i="18"/>
  <c r="N144" i="18"/>
  <c r="H134" i="18"/>
  <c r="G149" i="18"/>
  <c r="E170" i="18"/>
  <c r="D50" i="18"/>
  <c r="E36" i="18"/>
  <c r="C93" i="18"/>
  <c r="G150" i="18"/>
  <c r="K150" i="18" s="1"/>
  <c r="N149" i="18"/>
  <c r="M144" i="18"/>
  <c r="C149" i="18"/>
  <c r="M135" i="18"/>
  <c r="G134" i="18"/>
  <c r="K134" i="18" s="1"/>
  <c r="E91" i="18"/>
  <c r="D51" i="18"/>
  <c r="C50" i="18"/>
  <c r="L150" i="18"/>
  <c r="N150" i="18"/>
  <c r="E90" i="18"/>
  <c r="F134" i="18"/>
  <c r="N143" i="18"/>
  <c r="E44" i="18"/>
  <c r="C51" i="18"/>
  <c r="K131" i="18"/>
  <c r="K144" i="18"/>
  <c r="L131" i="18"/>
  <c r="D149" i="18"/>
  <c r="L149" i="18" s="1"/>
  <c r="E134" i="18"/>
  <c r="M131" i="18"/>
  <c r="E149" i="18"/>
  <c r="N131" i="18"/>
  <c r="E171" i="18"/>
  <c r="K128" i="18"/>
  <c r="L128" i="18"/>
  <c r="E223" i="17"/>
  <c r="E213" i="17"/>
  <c r="E212" i="17"/>
  <c r="E210" i="17"/>
  <c r="E209" i="17"/>
  <c r="E208" i="17"/>
  <c r="E207" i="17"/>
  <c r="E200" i="17"/>
  <c r="E199" i="17"/>
  <c r="E197" i="17"/>
  <c r="E184" i="17"/>
  <c r="E182" i="17"/>
  <c r="E181" i="17"/>
  <c r="E180" i="17"/>
  <c r="E179" i="17"/>
  <c r="E178" i="17"/>
  <c r="E168" i="17"/>
  <c r="E167" i="17"/>
  <c r="E159" i="17"/>
  <c r="E158" i="17"/>
  <c r="E157" i="17"/>
  <c r="I149" i="17"/>
  <c r="N147" i="17"/>
  <c r="M147" i="17"/>
  <c r="L147" i="17"/>
  <c r="K147" i="17"/>
  <c r="N146" i="17"/>
  <c r="L146" i="17"/>
  <c r="K146" i="17"/>
  <c r="N145" i="17"/>
  <c r="M145" i="17"/>
  <c r="L145" i="17"/>
  <c r="K145" i="17"/>
  <c r="I150" i="17"/>
  <c r="H150" i="17"/>
  <c r="N144" i="17"/>
  <c r="M144" i="17"/>
  <c r="D150" i="17"/>
  <c r="C150" i="17"/>
  <c r="J149" i="17"/>
  <c r="H149" i="17"/>
  <c r="G149" i="17"/>
  <c r="F149" i="17"/>
  <c r="E149" i="17"/>
  <c r="L143" i="17"/>
  <c r="K143" i="17"/>
  <c r="N133" i="17"/>
  <c r="M133" i="17"/>
  <c r="L133" i="17"/>
  <c r="K133" i="17"/>
  <c r="N132" i="17"/>
  <c r="M132" i="17"/>
  <c r="L132" i="17"/>
  <c r="K132" i="17"/>
  <c r="J135" i="17"/>
  <c r="I135" i="17"/>
  <c r="H135" i="17"/>
  <c r="G135" i="17"/>
  <c r="F135" i="17"/>
  <c r="E135" i="17"/>
  <c r="D135" i="17"/>
  <c r="C135" i="17"/>
  <c r="N130" i="17"/>
  <c r="M130" i="17"/>
  <c r="L130" i="17"/>
  <c r="K130" i="17"/>
  <c r="N129" i="17"/>
  <c r="M129" i="17"/>
  <c r="L129" i="17"/>
  <c r="K129" i="17"/>
  <c r="J134" i="17"/>
  <c r="I134" i="17"/>
  <c r="H134" i="17"/>
  <c r="G134" i="17"/>
  <c r="F134" i="17"/>
  <c r="M128" i="17"/>
  <c r="D134" i="17"/>
  <c r="C134" i="17"/>
  <c r="E114" i="17"/>
  <c r="E112" i="17"/>
  <c r="E92" i="17"/>
  <c r="E77" i="17"/>
  <c r="E76" i="17"/>
  <c r="E73" i="17"/>
  <c r="E72" i="17"/>
  <c r="E70" i="17"/>
  <c r="E46" i="17"/>
  <c r="E37" i="17"/>
  <c r="E35" i="17"/>
  <c r="E160" i="18" l="1"/>
  <c r="E160" i="17"/>
  <c r="N134" i="18"/>
  <c r="N135" i="18"/>
  <c r="K135" i="18"/>
  <c r="M149" i="18"/>
  <c r="L134" i="18"/>
  <c r="E169" i="18"/>
  <c r="K149" i="18"/>
  <c r="M134" i="18"/>
  <c r="E93" i="18"/>
  <c r="E50" i="18"/>
  <c r="E51" i="18"/>
  <c r="L150" i="17"/>
  <c r="M135" i="17"/>
  <c r="L135" i="17"/>
  <c r="L134" i="17"/>
  <c r="N134" i="17"/>
  <c r="N135" i="17"/>
  <c r="N149" i="17"/>
  <c r="M146" i="17"/>
  <c r="F150" i="17"/>
  <c r="C93" i="17"/>
  <c r="C50" i="17"/>
  <c r="G150" i="17"/>
  <c r="K150" i="17" s="1"/>
  <c r="E166" i="17"/>
  <c r="E222" i="17"/>
  <c r="E36" i="17"/>
  <c r="D93" i="17"/>
  <c r="M149" i="17"/>
  <c r="E169" i="17"/>
  <c r="D50" i="17"/>
  <c r="E71" i="17"/>
  <c r="E75" i="17"/>
  <c r="E91" i="17"/>
  <c r="E198" i="17"/>
  <c r="C149" i="17"/>
  <c r="K149" i="17" s="1"/>
  <c r="E221" i="17"/>
  <c r="E34" i="17"/>
  <c r="E47" i="17"/>
  <c r="E113" i="17"/>
  <c r="E183" i="17"/>
  <c r="D51" i="17"/>
  <c r="E48" i="17"/>
  <c r="E150" i="17"/>
  <c r="M150" i="17" s="1"/>
  <c r="E74" i="17"/>
  <c r="E45" i="17"/>
  <c r="K134" i="17"/>
  <c r="K135" i="17"/>
  <c r="N131" i="17"/>
  <c r="J150" i="17"/>
  <c r="E185" i="17"/>
  <c r="E214" i="17"/>
  <c r="E134" i="17"/>
  <c r="M134" i="17" s="1"/>
  <c r="E90" i="17"/>
  <c r="E44" i="17"/>
  <c r="C51" i="17"/>
  <c r="K131" i="17"/>
  <c r="K144" i="17"/>
  <c r="E170" i="17"/>
  <c r="L131" i="17"/>
  <c r="L144" i="17"/>
  <c r="D149" i="17"/>
  <c r="L149" i="17" s="1"/>
  <c r="M143" i="17"/>
  <c r="N128" i="17"/>
  <c r="M131" i="17"/>
  <c r="E171" i="17"/>
  <c r="K128" i="17"/>
  <c r="N143" i="17"/>
  <c r="L128" i="17"/>
  <c r="E50" i="17" l="1"/>
  <c r="E93" i="17"/>
  <c r="N150" i="17"/>
  <c r="E51" i="17"/>
  <c r="E213" i="16" l="1"/>
  <c r="E184" i="16"/>
  <c r="E159" i="16"/>
  <c r="M147" i="16"/>
  <c r="L147" i="16"/>
  <c r="L146" i="16"/>
  <c r="L145" i="16"/>
  <c r="J150" i="16"/>
  <c r="I150" i="16"/>
  <c r="G150" i="16"/>
  <c r="M144" i="16"/>
  <c r="D150" i="16"/>
  <c r="J149" i="16"/>
  <c r="I149" i="16"/>
  <c r="E149" i="16"/>
  <c r="D149" i="16"/>
  <c r="M132" i="16"/>
  <c r="L132" i="16"/>
  <c r="J135" i="16"/>
  <c r="I135" i="16"/>
  <c r="H135" i="16"/>
  <c r="G135" i="16"/>
  <c r="E135" i="16"/>
  <c r="D135" i="16"/>
  <c r="N130" i="16"/>
  <c r="M130" i="16"/>
  <c r="L130" i="16"/>
  <c r="K130" i="16"/>
  <c r="M129" i="16"/>
  <c r="L129" i="16"/>
  <c r="I134" i="16"/>
  <c r="H134" i="16"/>
  <c r="G134" i="16"/>
  <c r="E134" i="16"/>
  <c r="E35" i="16"/>
  <c r="E207" i="16"/>
  <c r="H149" i="16"/>
  <c r="H150" i="16"/>
  <c r="E184" i="15"/>
  <c r="E180" i="15"/>
  <c r="N147" i="15"/>
  <c r="M147" i="15"/>
  <c r="L146" i="15"/>
  <c r="M145" i="15"/>
  <c r="L145" i="15"/>
  <c r="J150" i="15"/>
  <c r="I150" i="15"/>
  <c r="H150" i="15"/>
  <c r="F150" i="15"/>
  <c r="E150" i="15"/>
  <c r="C150" i="15"/>
  <c r="J149" i="15"/>
  <c r="I149" i="15"/>
  <c r="H149" i="15"/>
  <c r="G149" i="15"/>
  <c r="F149" i="15"/>
  <c r="E149" i="15"/>
  <c r="L143" i="15"/>
  <c r="M133" i="15"/>
  <c r="L133" i="15"/>
  <c r="N132" i="15"/>
  <c r="M132" i="15"/>
  <c r="L132" i="15"/>
  <c r="K132" i="15"/>
  <c r="I135" i="15"/>
  <c r="E135" i="15"/>
  <c r="N130" i="15"/>
  <c r="M130" i="15"/>
  <c r="N129" i="15"/>
  <c r="M129" i="15"/>
  <c r="L129" i="15"/>
  <c r="K129" i="15"/>
  <c r="J134" i="15"/>
  <c r="I134" i="15"/>
  <c r="H134" i="15"/>
  <c r="F134" i="15"/>
  <c r="M128" i="15"/>
  <c r="D134" i="15"/>
  <c r="C134" i="15"/>
  <c r="E76" i="15"/>
  <c r="E207" i="15"/>
  <c r="E214" i="14"/>
  <c r="E213" i="14"/>
  <c r="E212" i="14"/>
  <c r="E198" i="14"/>
  <c r="M147" i="14"/>
  <c r="L147" i="14"/>
  <c r="L146" i="14"/>
  <c r="J150" i="14"/>
  <c r="I150" i="14"/>
  <c r="H150" i="14"/>
  <c r="E150" i="14"/>
  <c r="D150" i="14"/>
  <c r="C150" i="14"/>
  <c r="J149" i="14"/>
  <c r="I149" i="14"/>
  <c r="H149" i="14"/>
  <c r="F149" i="14"/>
  <c r="E149" i="14"/>
  <c r="D149" i="14"/>
  <c r="M132" i="14"/>
  <c r="L132" i="14"/>
  <c r="H135" i="14"/>
  <c r="M131" i="14"/>
  <c r="L131" i="14"/>
  <c r="N130" i="14"/>
  <c r="M130" i="14"/>
  <c r="L130" i="14"/>
  <c r="K130" i="14"/>
  <c r="M129" i="14"/>
  <c r="E134" i="14"/>
  <c r="E76" i="14"/>
  <c r="E207" i="14"/>
  <c r="E159" i="9"/>
  <c r="E159" i="7"/>
  <c r="E159" i="10" l="1"/>
  <c r="G134" i="15"/>
  <c r="K134" i="15" s="1"/>
  <c r="E159" i="15"/>
  <c r="E213" i="15"/>
  <c r="E159" i="8"/>
  <c r="E198" i="16"/>
  <c r="E214" i="16"/>
  <c r="N133" i="15"/>
  <c r="E212" i="16"/>
  <c r="E77" i="15"/>
  <c r="E183" i="16"/>
  <c r="E179" i="15"/>
  <c r="M133" i="16"/>
  <c r="E76" i="16"/>
  <c r="H134" i="14"/>
  <c r="L128" i="16"/>
  <c r="E158" i="15"/>
  <c r="E158" i="8"/>
  <c r="E200" i="15"/>
  <c r="E208" i="16"/>
  <c r="E178" i="15"/>
  <c r="J134" i="14"/>
  <c r="I134" i="14"/>
  <c r="M134" i="14" s="1"/>
  <c r="E159" i="12"/>
  <c r="E209" i="15"/>
  <c r="J134" i="16"/>
  <c r="L129" i="14"/>
  <c r="E180" i="16"/>
  <c r="E181" i="14"/>
  <c r="E210" i="15"/>
  <c r="E114" i="16"/>
  <c r="E209" i="16"/>
  <c r="E208" i="15"/>
  <c r="E197" i="15"/>
  <c r="E181" i="15"/>
  <c r="E181" i="16"/>
  <c r="L133" i="16"/>
  <c r="D160" i="16"/>
  <c r="K143" i="15"/>
  <c r="K147" i="15"/>
  <c r="L144" i="15"/>
  <c r="L147" i="15"/>
  <c r="C160" i="7"/>
  <c r="C160" i="12"/>
  <c r="D160" i="10"/>
  <c r="D160" i="6"/>
  <c r="C135" i="16"/>
  <c r="K135" i="16" s="1"/>
  <c r="K132" i="16"/>
  <c r="N131" i="16"/>
  <c r="N132" i="16"/>
  <c r="H135" i="15"/>
  <c r="K130" i="15"/>
  <c r="K133" i="15"/>
  <c r="F135" i="15"/>
  <c r="N132" i="14"/>
  <c r="G135" i="15"/>
  <c r="K129" i="16"/>
  <c r="I135" i="14"/>
  <c r="J135" i="15"/>
  <c r="J135" i="14"/>
  <c r="C135" i="15"/>
  <c r="K132" i="14"/>
  <c r="L130" i="15"/>
  <c r="D135" i="15"/>
  <c r="E77" i="16"/>
  <c r="D160" i="7"/>
  <c r="D160" i="12"/>
  <c r="C160" i="6"/>
  <c r="C160" i="10"/>
  <c r="E160" i="10" s="1"/>
  <c r="E158" i="12"/>
  <c r="E159" i="13"/>
  <c r="E72" i="16"/>
  <c r="E92" i="16"/>
  <c r="C160" i="16"/>
  <c r="F134" i="14"/>
  <c r="C160" i="9"/>
  <c r="C160" i="15"/>
  <c r="D160" i="9"/>
  <c r="C160" i="14"/>
  <c r="D160" i="15"/>
  <c r="C160" i="13"/>
  <c r="D160" i="14"/>
  <c r="C160" i="8"/>
  <c r="D160" i="8"/>
  <c r="D160" i="13"/>
  <c r="E114" i="14"/>
  <c r="E35" i="14"/>
  <c r="E45" i="14"/>
  <c r="E75" i="14"/>
  <c r="E91" i="14"/>
  <c r="E167" i="14"/>
  <c r="G150" i="15"/>
  <c r="K150" i="15" s="1"/>
  <c r="M145" i="16"/>
  <c r="M146" i="16"/>
  <c r="E166" i="15"/>
  <c r="N145" i="16"/>
  <c r="L143" i="14"/>
  <c r="E36" i="14"/>
  <c r="E92" i="14"/>
  <c r="E200" i="14"/>
  <c r="E222" i="14"/>
  <c r="E157" i="12"/>
  <c r="E44" i="16"/>
  <c r="E113" i="16"/>
  <c r="E178" i="16"/>
  <c r="E182" i="16"/>
  <c r="E197" i="16"/>
  <c r="E92" i="15"/>
  <c r="E34" i="14"/>
  <c r="E48" i="14"/>
  <c r="E70" i="14"/>
  <c r="E74" i="14"/>
  <c r="E166" i="14"/>
  <c r="E209" i="14"/>
  <c r="D51" i="14"/>
  <c r="K146" i="14"/>
  <c r="M146" i="15"/>
  <c r="D50" i="16"/>
  <c r="E223" i="16"/>
  <c r="E45" i="16"/>
  <c r="E91" i="16"/>
  <c r="E159" i="6"/>
  <c r="E157" i="8"/>
  <c r="E178" i="14"/>
  <c r="E223" i="14"/>
  <c r="E37" i="16"/>
  <c r="E47" i="16"/>
  <c r="E73" i="16"/>
  <c r="K128" i="16"/>
  <c r="K133" i="16"/>
  <c r="K143" i="16"/>
  <c r="K144" i="16"/>
  <c r="K145" i="16"/>
  <c r="K146" i="16"/>
  <c r="K147" i="16"/>
  <c r="E167" i="16"/>
  <c r="E199" i="16"/>
  <c r="E210" i="16"/>
  <c r="E45" i="15"/>
  <c r="E199" i="15"/>
  <c r="E221" i="15"/>
  <c r="E183" i="14"/>
  <c r="E221" i="14"/>
  <c r="E112" i="14"/>
  <c r="E158" i="14"/>
  <c r="E168" i="14"/>
  <c r="M149" i="15"/>
  <c r="M150" i="15"/>
  <c r="E185" i="15"/>
  <c r="E222" i="15"/>
  <c r="E184" i="14"/>
  <c r="N146" i="15"/>
  <c r="L133" i="14"/>
  <c r="L145" i="14"/>
  <c r="E37" i="15"/>
  <c r="E47" i="15"/>
  <c r="E73" i="15"/>
  <c r="E113" i="15"/>
  <c r="E182" i="15"/>
  <c r="E223" i="15"/>
  <c r="E48" i="16"/>
  <c r="E185" i="16"/>
  <c r="E200" i="16"/>
  <c r="N145" i="15"/>
  <c r="C50" i="14"/>
  <c r="M146" i="14"/>
  <c r="M133" i="14"/>
  <c r="M145" i="14"/>
  <c r="D93" i="14"/>
  <c r="E34" i="15"/>
  <c r="E48" i="15"/>
  <c r="E70" i="15"/>
  <c r="E74" i="15"/>
  <c r="N150" i="15"/>
  <c r="E158" i="6"/>
  <c r="D50" i="14"/>
  <c r="N144" i="15"/>
  <c r="E114" i="15"/>
  <c r="E183" i="15"/>
  <c r="E214" i="15"/>
  <c r="E168" i="16"/>
  <c r="E70" i="16"/>
  <c r="E74" i="16"/>
  <c r="E90" i="16"/>
  <c r="E222" i="16"/>
  <c r="C134" i="14"/>
  <c r="M149" i="14"/>
  <c r="E72" i="14"/>
  <c r="E168" i="15"/>
  <c r="E36" i="16"/>
  <c r="E158" i="10"/>
  <c r="N129" i="14"/>
  <c r="N146" i="14"/>
  <c r="N147" i="14"/>
  <c r="E35" i="15"/>
  <c r="E71" i="15"/>
  <c r="E75" i="15"/>
  <c r="K145" i="15"/>
  <c r="K146" i="15"/>
  <c r="C51" i="16"/>
  <c r="E46" i="16"/>
  <c r="N133" i="14"/>
  <c r="N144" i="14"/>
  <c r="N145" i="14"/>
  <c r="M144" i="14"/>
  <c r="E37" i="14"/>
  <c r="E47" i="14"/>
  <c r="E73" i="14"/>
  <c r="E77" i="14"/>
  <c r="E113" i="14"/>
  <c r="K144" i="14"/>
  <c r="G150" i="14"/>
  <c r="K150" i="14" s="1"/>
  <c r="E170" i="14"/>
  <c r="E36" i="15"/>
  <c r="D51" i="15"/>
  <c r="E72" i="15"/>
  <c r="E182" i="14"/>
  <c r="E179" i="16"/>
  <c r="M143" i="16"/>
  <c r="D51" i="16"/>
  <c r="E157" i="6"/>
  <c r="E158" i="7"/>
  <c r="E157" i="10"/>
  <c r="E197" i="14"/>
  <c r="E208" i="14"/>
  <c r="E112" i="15"/>
  <c r="N149" i="15"/>
  <c r="E34" i="16"/>
  <c r="L135" i="16"/>
  <c r="L149" i="16"/>
  <c r="E221" i="16"/>
  <c r="E171" i="14"/>
  <c r="E71" i="14"/>
  <c r="K129" i="14"/>
  <c r="K133" i="14"/>
  <c r="K143" i="14"/>
  <c r="K145" i="14"/>
  <c r="K147" i="14"/>
  <c r="E212" i="15"/>
  <c r="D93" i="16"/>
  <c r="E112" i="16"/>
  <c r="F134" i="16"/>
  <c r="N133" i="16"/>
  <c r="N143" i="16"/>
  <c r="N144" i="16"/>
  <c r="F149" i="16"/>
  <c r="N149" i="16" s="1"/>
  <c r="N146" i="16"/>
  <c r="N147" i="16"/>
  <c r="N149" i="14"/>
  <c r="E167" i="15"/>
  <c r="E46" i="15"/>
  <c r="E198" i="15"/>
  <c r="D150" i="15"/>
  <c r="L150" i="15" s="1"/>
  <c r="C93" i="14"/>
  <c r="E158" i="13"/>
  <c r="C51" i="14"/>
  <c r="D134" i="14"/>
  <c r="E179" i="14"/>
  <c r="C149" i="15"/>
  <c r="K149" i="15" s="1"/>
  <c r="C50" i="15"/>
  <c r="E90" i="15"/>
  <c r="G149" i="16"/>
  <c r="G149" i="14"/>
  <c r="E158" i="9"/>
  <c r="E180" i="14"/>
  <c r="E199" i="14"/>
  <c r="E210" i="14"/>
  <c r="N143" i="15"/>
  <c r="D50" i="15"/>
  <c r="E91" i="15"/>
  <c r="E185" i="14"/>
  <c r="E71" i="16"/>
  <c r="E75" i="16"/>
  <c r="E157" i="16"/>
  <c r="L144" i="16"/>
  <c r="C150" i="16"/>
  <c r="K150" i="16" s="1"/>
  <c r="M149" i="16"/>
  <c r="N129" i="16"/>
  <c r="C50" i="16"/>
  <c r="M134" i="16"/>
  <c r="M135" i="16"/>
  <c r="L150" i="16"/>
  <c r="C134" i="16"/>
  <c r="K134" i="16" s="1"/>
  <c r="C93" i="16"/>
  <c r="M128" i="16"/>
  <c r="E150" i="16"/>
  <c r="M150" i="16" s="1"/>
  <c r="E166" i="16"/>
  <c r="M131" i="16"/>
  <c r="D134" i="16"/>
  <c r="L134" i="16" s="1"/>
  <c r="E158" i="16"/>
  <c r="N128" i="16"/>
  <c r="F150" i="16"/>
  <c r="N150" i="16" s="1"/>
  <c r="F135" i="16"/>
  <c r="N135" i="16" s="1"/>
  <c r="L143" i="16"/>
  <c r="K131" i="16"/>
  <c r="C149" i="16"/>
  <c r="E171" i="16"/>
  <c r="L131" i="16"/>
  <c r="E157" i="15"/>
  <c r="M135" i="15"/>
  <c r="L134" i="15"/>
  <c r="C93" i="15"/>
  <c r="N134" i="15"/>
  <c r="E44" i="15"/>
  <c r="C51" i="15"/>
  <c r="K131" i="15"/>
  <c r="K144" i="15"/>
  <c r="E170" i="15"/>
  <c r="L131" i="15"/>
  <c r="D149" i="15"/>
  <c r="L149" i="15" s="1"/>
  <c r="E134" i="15"/>
  <c r="M134" i="15" s="1"/>
  <c r="M144" i="15"/>
  <c r="N131" i="15"/>
  <c r="E171" i="15"/>
  <c r="M143" i="15"/>
  <c r="D93" i="15"/>
  <c r="M131" i="15"/>
  <c r="K128" i="15"/>
  <c r="N128" i="15"/>
  <c r="L128" i="15"/>
  <c r="M150" i="14"/>
  <c r="F150" i="14"/>
  <c r="N150" i="14" s="1"/>
  <c r="L150" i="14"/>
  <c r="L149" i="14"/>
  <c r="C135" i="14"/>
  <c r="F135" i="14"/>
  <c r="G135" i="14"/>
  <c r="G134" i="14"/>
  <c r="E46" i="14"/>
  <c r="M128" i="14"/>
  <c r="M143" i="14"/>
  <c r="E90" i="14"/>
  <c r="N128" i="14"/>
  <c r="N143" i="14"/>
  <c r="E44" i="14"/>
  <c r="K131" i="14"/>
  <c r="C149" i="14"/>
  <c r="E159" i="14"/>
  <c r="D135" i="14"/>
  <c r="L135" i="14" s="1"/>
  <c r="E135" i="14"/>
  <c r="N131" i="14"/>
  <c r="E157" i="14"/>
  <c r="K128" i="14"/>
  <c r="L144" i="14"/>
  <c r="L128" i="14"/>
  <c r="E157" i="13"/>
  <c r="E157" i="9"/>
  <c r="E157" i="7"/>
  <c r="E159" i="1"/>
  <c r="E214" i="13"/>
  <c r="E213" i="13"/>
  <c r="E212" i="13"/>
  <c r="E198" i="13"/>
  <c r="M147" i="13"/>
  <c r="L147" i="13"/>
  <c r="L146" i="13"/>
  <c r="L145" i="13"/>
  <c r="J150" i="13"/>
  <c r="I150" i="13"/>
  <c r="H150" i="13"/>
  <c r="G150" i="13"/>
  <c r="F150" i="13"/>
  <c r="L144" i="13"/>
  <c r="J149" i="13"/>
  <c r="I149" i="13"/>
  <c r="H149" i="13"/>
  <c r="F149" i="13"/>
  <c r="D149" i="13"/>
  <c r="C149" i="13"/>
  <c r="M132" i="13"/>
  <c r="L132" i="13"/>
  <c r="I135" i="13"/>
  <c r="H135" i="13"/>
  <c r="E135" i="13"/>
  <c r="D135" i="13"/>
  <c r="N130" i="13"/>
  <c r="M130" i="13"/>
  <c r="L130" i="13"/>
  <c r="K130" i="13"/>
  <c r="M129" i="13"/>
  <c r="J134" i="13"/>
  <c r="G134" i="13"/>
  <c r="E76" i="13"/>
  <c r="E207" i="13"/>
  <c r="E185" i="13"/>
  <c r="E184" i="13"/>
  <c r="E183" i="13"/>
  <c r="E182" i="13"/>
  <c r="N134" i="14" l="1"/>
  <c r="L134" i="14"/>
  <c r="E160" i="8"/>
  <c r="L128" i="13"/>
  <c r="E160" i="16"/>
  <c r="E160" i="7"/>
  <c r="E160" i="13"/>
  <c r="E160" i="14"/>
  <c r="E160" i="15"/>
  <c r="E160" i="9"/>
  <c r="E160" i="6"/>
  <c r="E160" i="12"/>
  <c r="E169" i="15"/>
  <c r="H134" i="13"/>
  <c r="I134" i="13"/>
  <c r="E134" i="13"/>
  <c r="N134" i="16"/>
  <c r="E51" i="14"/>
  <c r="E72" i="13"/>
  <c r="E199" i="13"/>
  <c r="E221" i="13"/>
  <c r="E210" i="13"/>
  <c r="E180" i="13"/>
  <c r="M133" i="13"/>
  <c r="E93" i="15"/>
  <c r="N135" i="15"/>
  <c r="K132" i="13"/>
  <c r="N132" i="13"/>
  <c r="L135" i="15"/>
  <c r="K135" i="15"/>
  <c r="M135" i="14"/>
  <c r="N135" i="14"/>
  <c r="E92" i="13"/>
  <c r="D160" i="1"/>
  <c r="C160" i="1"/>
  <c r="E50" i="16"/>
  <c r="J135" i="13"/>
  <c r="E74" i="13"/>
  <c r="E150" i="13"/>
  <c r="M150" i="13" s="1"/>
  <c r="L129" i="13"/>
  <c r="L133" i="13"/>
  <c r="D150" i="13"/>
  <c r="L150" i="13" s="1"/>
  <c r="E51" i="16"/>
  <c r="E93" i="14"/>
  <c r="E166" i="13"/>
  <c r="E157" i="1"/>
  <c r="E50" i="14"/>
  <c r="E181" i="13"/>
  <c r="E200" i="13"/>
  <c r="E222" i="13"/>
  <c r="E70" i="13"/>
  <c r="E114" i="13"/>
  <c r="E208" i="13"/>
  <c r="C51" i="13"/>
  <c r="K134" i="14"/>
  <c r="E51" i="15"/>
  <c r="E169" i="16"/>
  <c r="E50" i="15"/>
  <c r="E169" i="14"/>
  <c r="E223" i="13"/>
  <c r="E158" i="1"/>
  <c r="C135" i="13"/>
  <c r="K146" i="13"/>
  <c r="K145" i="13"/>
  <c r="L135" i="13"/>
  <c r="N133" i="13"/>
  <c r="E48" i="13"/>
  <c r="E77" i="13"/>
  <c r="E113" i="13"/>
  <c r="K133" i="13"/>
  <c r="K147" i="13"/>
  <c r="D134" i="13"/>
  <c r="E178" i="13"/>
  <c r="E197" i="13"/>
  <c r="D50" i="13"/>
  <c r="K149" i="16"/>
  <c r="E170" i="13"/>
  <c r="E71" i="13"/>
  <c r="E36" i="13"/>
  <c r="K129" i="13"/>
  <c r="K144" i="13"/>
  <c r="E75" i="13"/>
  <c r="E46" i="13"/>
  <c r="E37" i="13"/>
  <c r="E47" i="13"/>
  <c r="K149" i="14"/>
  <c r="E93" i="16"/>
  <c r="E167" i="13"/>
  <c r="E179" i="13"/>
  <c r="E209" i="13"/>
  <c r="E170" i="16"/>
  <c r="K135" i="14"/>
  <c r="E34" i="13"/>
  <c r="C50" i="13"/>
  <c r="E73" i="13"/>
  <c r="M143" i="13"/>
  <c r="E149" i="13"/>
  <c r="M149" i="13" s="1"/>
  <c r="E112" i="13"/>
  <c r="F134" i="13"/>
  <c r="N134" i="13" s="1"/>
  <c r="F135" i="13"/>
  <c r="N150" i="13"/>
  <c r="N146" i="13"/>
  <c r="E44" i="13"/>
  <c r="E90" i="13"/>
  <c r="G135" i="13"/>
  <c r="G149" i="13"/>
  <c r="K149" i="13" s="1"/>
  <c r="M146" i="13"/>
  <c r="N143" i="13"/>
  <c r="N149" i="13"/>
  <c r="N145" i="13"/>
  <c r="N147" i="13"/>
  <c r="E35" i="13"/>
  <c r="E91" i="13"/>
  <c r="E168" i="13"/>
  <c r="E171" i="13"/>
  <c r="L149" i="13"/>
  <c r="M145" i="13"/>
  <c r="K143" i="13"/>
  <c r="M135" i="13"/>
  <c r="C134" i="13"/>
  <c r="K134" i="13" s="1"/>
  <c r="N129" i="13"/>
  <c r="D93" i="13"/>
  <c r="D51" i="13"/>
  <c r="M131" i="13"/>
  <c r="M144" i="13"/>
  <c r="E45" i="13"/>
  <c r="N131" i="13"/>
  <c r="N144" i="13"/>
  <c r="K128" i="13"/>
  <c r="C150" i="13"/>
  <c r="K150" i="13" s="1"/>
  <c r="C93" i="13"/>
  <c r="M128" i="13"/>
  <c r="N128" i="13"/>
  <c r="K131" i="13"/>
  <c r="L143" i="13"/>
  <c r="L131" i="13"/>
  <c r="E160" i="1" l="1"/>
  <c r="M134" i="13"/>
  <c r="L134" i="13"/>
  <c r="N135" i="13"/>
  <c r="K135" i="13"/>
  <c r="E51" i="13"/>
  <c r="E50" i="13"/>
  <c r="E169" i="13"/>
  <c r="E93" i="13"/>
  <c r="E223" i="12" l="1"/>
  <c r="E222" i="12"/>
  <c r="E221" i="12"/>
  <c r="E214" i="12"/>
  <c r="E213" i="12"/>
  <c r="E212" i="12"/>
  <c r="E210" i="12"/>
  <c r="E209" i="12"/>
  <c r="E208" i="12"/>
  <c r="E207" i="12"/>
  <c r="E200" i="12"/>
  <c r="E199" i="12"/>
  <c r="E198" i="12"/>
  <c r="E197" i="12"/>
  <c r="E185" i="12"/>
  <c r="E184" i="12"/>
  <c r="E182" i="12"/>
  <c r="E181" i="12"/>
  <c r="E180" i="12"/>
  <c r="E179" i="12"/>
  <c r="E178" i="12"/>
  <c r="E168" i="12"/>
  <c r="E167" i="12"/>
  <c r="E166" i="12"/>
  <c r="J150" i="12"/>
  <c r="I150" i="12"/>
  <c r="H150" i="12"/>
  <c r="C150" i="12"/>
  <c r="G149" i="12"/>
  <c r="F149" i="12"/>
  <c r="E149" i="12"/>
  <c r="D149" i="12"/>
  <c r="N147" i="12"/>
  <c r="M147" i="12"/>
  <c r="L147" i="12"/>
  <c r="K147" i="12"/>
  <c r="N146" i="12"/>
  <c r="M146" i="12"/>
  <c r="L146" i="12"/>
  <c r="K146" i="12"/>
  <c r="N145" i="12"/>
  <c r="M145" i="12"/>
  <c r="L145" i="12"/>
  <c r="K145" i="12"/>
  <c r="M144" i="12"/>
  <c r="G150" i="12"/>
  <c r="F150" i="12"/>
  <c r="E150" i="12"/>
  <c r="L144" i="12"/>
  <c r="K144" i="12"/>
  <c r="J149" i="12"/>
  <c r="I149" i="12"/>
  <c r="H149" i="12"/>
  <c r="N143" i="12"/>
  <c r="M143" i="12"/>
  <c r="L143" i="12"/>
  <c r="C149" i="12"/>
  <c r="N133" i="12"/>
  <c r="M133" i="12"/>
  <c r="L133" i="12"/>
  <c r="K133" i="12"/>
  <c r="N132" i="12"/>
  <c r="M132" i="12"/>
  <c r="L132" i="12"/>
  <c r="K132" i="12"/>
  <c r="J135" i="12"/>
  <c r="I135" i="12"/>
  <c r="H135" i="12"/>
  <c r="G135" i="12"/>
  <c r="F135" i="12"/>
  <c r="M131" i="12"/>
  <c r="D135" i="12"/>
  <c r="C135" i="12"/>
  <c r="N130" i="12"/>
  <c r="M130" i="12"/>
  <c r="L130" i="12"/>
  <c r="K130" i="12"/>
  <c r="N129" i="12"/>
  <c r="M129" i="12"/>
  <c r="L129" i="12"/>
  <c r="K129" i="12"/>
  <c r="J134" i="12"/>
  <c r="I134" i="12"/>
  <c r="H134" i="12"/>
  <c r="G134" i="12"/>
  <c r="F134" i="12"/>
  <c r="E134" i="12"/>
  <c r="D134" i="12"/>
  <c r="C134" i="12"/>
  <c r="E114" i="12"/>
  <c r="E113" i="12"/>
  <c r="E112" i="12"/>
  <c r="C93" i="12"/>
  <c r="E91" i="12"/>
  <c r="D93" i="12"/>
  <c r="E77" i="12"/>
  <c r="E76" i="12"/>
  <c r="E75" i="12"/>
  <c r="E74" i="12"/>
  <c r="E73" i="12"/>
  <c r="E72" i="12"/>
  <c r="E71" i="12"/>
  <c r="E70" i="12"/>
  <c r="E48" i="12"/>
  <c r="D51" i="12"/>
  <c r="E47" i="12"/>
  <c r="E46" i="12"/>
  <c r="D50" i="12"/>
  <c r="E44" i="12"/>
  <c r="E37" i="12"/>
  <c r="E36" i="12"/>
  <c r="E35" i="12"/>
  <c r="E34" i="12"/>
  <c r="M134" i="12" l="1"/>
  <c r="L134" i="12"/>
  <c r="M150" i="12"/>
  <c r="L149" i="12"/>
  <c r="M149" i="12"/>
  <c r="E93" i="12"/>
  <c r="E183" i="12"/>
  <c r="K134" i="12"/>
  <c r="K149" i="12"/>
  <c r="E169" i="12"/>
  <c r="N150" i="12"/>
  <c r="K135" i="12"/>
  <c r="L135" i="12"/>
  <c r="N134" i="12"/>
  <c r="N135" i="12"/>
  <c r="N149" i="12"/>
  <c r="K150" i="12"/>
  <c r="E135" i="12"/>
  <c r="M135" i="12" s="1"/>
  <c r="N131" i="12"/>
  <c r="N144" i="12"/>
  <c r="K128" i="12"/>
  <c r="K143" i="12"/>
  <c r="E170" i="12"/>
  <c r="C50" i="12"/>
  <c r="E50" i="12" s="1"/>
  <c r="E92" i="12"/>
  <c r="L128" i="12"/>
  <c r="D150" i="12"/>
  <c r="L150" i="12" s="1"/>
  <c r="E45" i="12"/>
  <c r="E90" i="12"/>
  <c r="N128" i="12"/>
  <c r="E171" i="12"/>
  <c r="C51" i="12"/>
  <c r="E51" i="12" s="1"/>
  <c r="K131" i="12"/>
  <c r="M128" i="12"/>
  <c r="L131" i="12"/>
  <c r="E214" i="10" l="1"/>
  <c r="E213" i="10"/>
  <c r="E212" i="10"/>
  <c r="E210" i="10"/>
  <c r="E198" i="10"/>
  <c r="E184" i="10"/>
  <c r="E181" i="10"/>
  <c r="E180" i="10"/>
  <c r="N147" i="10"/>
  <c r="M147" i="10"/>
  <c r="L147" i="10"/>
  <c r="K147" i="10"/>
  <c r="L146" i="10"/>
  <c r="M145" i="10"/>
  <c r="L145" i="10"/>
  <c r="J150" i="10"/>
  <c r="I150" i="10"/>
  <c r="H150" i="10"/>
  <c r="F150" i="10"/>
  <c r="E150" i="10"/>
  <c r="L144" i="10"/>
  <c r="J149" i="10"/>
  <c r="I149" i="10"/>
  <c r="H149" i="10"/>
  <c r="E149" i="10"/>
  <c r="D149" i="10"/>
  <c r="M133" i="10"/>
  <c r="L133" i="10"/>
  <c r="M132" i="10"/>
  <c r="L132" i="10"/>
  <c r="K132" i="10"/>
  <c r="J135" i="10"/>
  <c r="I135" i="10"/>
  <c r="H135" i="10"/>
  <c r="G135" i="10"/>
  <c r="F135" i="10"/>
  <c r="E135" i="10"/>
  <c r="D135" i="10"/>
  <c r="C135" i="10"/>
  <c r="M130" i="10"/>
  <c r="L130" i="10"/>
  <c r="K130" i="10"/>
  <c r="M129" i="10"/>
  <c r="L129" i="10"/>
  <c r="K129" i="10"/>
  <c r="I134" i="10"/>
  <c r="H134" i="10"/>
  <c r="G134" i="10"/>
  <c r="F134" i="10"/>
  <c r="M128" i="10"/>
  <c r="D134" i="10"/>
  <c r="E77" i="10"/>
  <c r="E76" i="10"/>
  <c r="E35" i="10"/>
  <c r="E208" i="10"/>
  <c r="E207" i="10"/>
  <c r="E214" i="9"/>
  <c r="E184" i="8"/>
  <c r="E184" i="9"/>
  <c r="L147" i="9"/>
  <c r="N146" i="9"/>
  <c r="M146" i="9"/>
  <c r="L146" i="9"/>
  <c r="K146" i="9"/>
  <c r="L145" i="9"/>
  <c r="J150" i="9"/>
  <c r="I150" i="9"/>
  <c r="H150" i="9"/>
  <c r="G150" i="9"/>
  <c r="F150" i="9"/>
  <c r="M144" i="9"/>
  <c r="L144" i="9"/>
  <c r="K144" i="9"/>
  <c r="I149" i="9"/>
  <c r="H149" i="9"/>
  <c r="D149" i="9"/>
  <c r="C149" i="9"/>
  <c r="N132" i="9"/>
  <c r="M132" i="9"/>
  <c r="L132" i="9"/>
  <c r="K132" i="9"/>
  <c r="J135" i="9"/>
  <c r="I135" i="9"/>
  <c r="H135" i="9"/>
  <c r="G135" i="9"/>
  <c r="F135" i="9"/>
  <c r="E135" i="9"/>
  <c r="D135" i="9"/>
  <c r="C135" i="9"/>
  <c r="M130" i="9"/>
  <c r="L130" i="9"/>
  <c r="N129" i="9"/>
  <c r="L129" i="9"/>
  <c r="K129" i="9"/>
  <c r="D134" i="9"/>
  <c r="C134" i="9"/>
  <c r="E76" i="9"/>
  <c r="E207" i="9"/>
  <c r="E214" i="8"/>
  <c r="E213" i="8"/>
  <c r="E212" i="8"/>
  <c r="E181" i="8"/>
  <c r="L147" i="8"/>
  <c r="K147" i="8"/>
  <c r="M146" i="8"/>
  <c r="L146" i="8"/>
  <c r="L145" i="8"/>
  <c r="J150" i="8"/>
  <c r="I150" i="8"/>
  <c r="H150" i="8"/>
  <c r="G150" i="8"/>
  <c r="F150" i="8"/>
  <c r="E150" i="8"/>
  <c r="D150" i="8"/>
  <c r="C150" i="8"/>
  <c r="J149" i="8"/>
  <c r="I149" i="8"/>
  <c r="H149" i="8"/>
  <c r="G149" i="8"/>
  <c r="N143" i="8"/>
  <c r="M143" i="8"/>
  <c r="D149" i="8"/>
  <c r="C149" i="8"/>
  <c r="N132" i="8"/>
  <c r="M132" i="8"/>
  <c r="L132" i="8"/>
  <c r="K132" i="8"/>
  <c r="H135" i="8"/>
  <c r="N130" i="8"/>
  <c r="M130" i="8"/>
  <c r="L130" i="8"/>
  <c r="K130" i="8"/>
  <c r="N129" i="8"/>
  <c r="M129" i="8"/>
  <c r="L129" i="8"/>
  <c r="K129" i="8"/>
  <c r="H134" i="8"/>
  <c r="G134" i="8"/>
  <c r="C134" i="8"/>
  <c r="E77" i="8"/>
  <c r="E76" i="8"/>
  <c r="E35" i="8"/>
  <c r="E207" i="8"/>
  <c r="F134" i="9" l="1"/>
  <c r="E200" i="10"/>
  <c r="E222" i="10"/>
  <c r="E178" i="10"/>
  <c r="E198" i="8"/>
  <c r="E77" i="9"/>
  <c r="E197" i="10"/>
  <c r="H134" i="9"/>
  <c r="L134" i="9" s="1"/>
  <c r="I134" i="8"/>
  <c r="E179" i="10"/>
  <c r="E183" i="10"/>
  <c r="E209" i="10"/>
  <c r="E199" i="10"/>
  <c r="E210" i="8"/>
  <c r="E179" i="8"/>
  <c r="J134" i="8"/>
  <c r="E210" i="9"/>
  <c r="K133" i="8"/>
  <c r="E185" i="10"/>
  <c r="K133" i="10"/>
  <c r="E223" i="10"/>
  <c r="I134" i="9"/>
  <c r="J134" i="10"/>
  <c r="N134" i="10" s="1"/>
  <c r="E181" i="9"/>
  <c r="F134" i="8"/>
  <c r="E213" i="9"/>
  <c r="E167" i="8"/>
  <c r="E170" i="8"/>
  <c r="E180" i="8"/>
  <c r="E167" i="10"/>
  <c r="E170" i="10"/>
  <c r="E198" i="9"/>
  <c r="E212" i="9"/>
  <c r="E180" i="9"/>
  <c r="E178" i="8"/>
  <c r="E166" i="10"/>
  <c r="E72" i="8"/>
  <c r="M147" i="9"/>
  <c r="N147" i="8"/>
  <c r="G149" i="9"/>
  <c r="K149" i="9" s="1"/>
  <c r="M146" i="10"/>
  <c r="M147" i="8"/>
  <c r="K147" i="9"/>
  <c r="N147" i="9"/>
  <c r="C134" i="10"/>
  <c r="K134" i="10" s="1"/>
  <c r="L133" i="8"/>
  <c r="L133" i="9"/>
  <c r="L128" i="8"/>
  <c r="K133" i="9"/>
  <c r="N130" i="9"/>
  <c r="J135" i="8"/>
  <c r="C135" i="8"/>
  <c r="N129" i="10"/>
  <c r="N130" i="10"/>
  <c r="N132" i="10"/>
  <c r="N133" i="10"/>
  <c r="I135" i="8"/>
  <c r="K130" i="9"/>
  <c r="E135" i="8"/>
  <c r="D135" i="8"/>
  <c r="L135" i="8" s="1"/>
  <c r="F135" i="8"/>
  <c r="G135" i="8"/>
  <c r="E72" i="10"/>
  <c r="J134" i="9"/>
  <c r="J149" i="9"/>
  <c r="K144" i="10"/>
  <c r="K145" i="10"/>
  <c r="K146" i="10"/>
  <c r="E91" i="10"/>
  <c r="E92" i="10"/>
  <c r="G134" i="9"/>
  <c r="K134" i="9" s="1"/>
  <c r="E71" i="9"/>
  <c r="E75" i="9"/>
  <c r="E91" i="9"/>
  <c r="G150" i="10"/>
  <c r="C149" i="10"/>
  <c r="D50" i="8"/>
  <c r="E34" i="10"/>
  <c r="C50" i="10"/>
  <c r="E48" i="10"/>
  <c r="E114" i="10"/>
  <c r="E113" i="8"/>
  <c r="K145" i="8"/>
  <c r="E171" i="8"/>
  <c r="E182" i="10"/>
  <c r="D51" i="8"/>
  <c r="E200" i="8"/>
  <c r="E44" i="9"/>
  <c r="E48" i="9"/>
  <c r="E73" i="9"/>
  <c r="E185" i="9"/>
  <c r="E185" i="8"/>
  <c r="E200" i="9"/>
  <c r="E222" i="9"/>
  <c r="E73" i="10"/>
  <c r="N143" i="10"/>
  <c r="N145" i="10"/>
  <c r="N146" i="10"/>
  <c r="E45" i="8"/>
  <c r="E71" i="8"/>
  <c r="E75" i="8"/>
  <c r="E91" i="8"/>
  <c r="N144" i="9"/>
  <c r="E166" i="9"/>
  <c r="E36" i="8"/>
  <c r="E46" i="8"/>
  <c r="E199" i="8"/>
  <c r="E36" i="9"/>
  <c r="E46" i="9"/>
  <c r="E209" i="9"/>
  <c r="E34" i="8"/>
  <c r="E44" i="8"/>
  <c r="E48" i="8"/>
  <c r="E70" i="8"/>
  <c r="E74" i="8"/>
  <c r="C50" i="8"/>
  <c r="D150" i="9"/>
  <c r="L150" i="9" s="1"/>
  <c r="M145" i="9"/>
  <c r="D150" i="10"/>
  <c r="L150" i="10" s="1"/>
  <c r="D50" i="10"/>
  <c r="E112" i="8"/>
  <c r="D51" i="10"/>
  <c r="N145" i="9"/>
  <c r="E178" i="9"/>
  <c r="E182" i="8"/>
  <c r="E197" i="9"/>
  <c r="E208" i="9"/>
  <c r="E223" i="9"/>
  <c r="C150" i="10"/>
  <c r="E37" i="10"/>
  <c r="E47" i="10"/>
  <c r="E72" i="9"/>
  <c r="E92" i="9"/>
  <c r="C93" i="10"/>
  <c r="K146" i="8"/>
  <c r="E197" i="8"/>
  <c r="E208" i="8"/>
  <c r="E223" i="8"/>
  <c r="E199" i="9"/>
  <c r="C50" i="9"/>
  <c r="D50" i="9"/>
  <c r="E113" i="9"/>
  <c r="K144" i="8"/>
  <c r="E114" i="8"/>
  <c r="E70" i="9"/>
  <c r="E74" i="9"/>
  <c r="D93" i="9"/>
  <c r="E114" i="9"/>
  <c r="E112" i="10"/>
  <c r="M150" i="10"/>
  <c r="K145" i="9"/>
  <c r="E166" i="8"/>
  <c r="E113" i="10"/>
  <c r="E209" i="8"/>
  <c r="E37" i="9"/>
  <c r="E47" i="9"/>
  <c r="D93" i="10"/>
  <c r="E73" i="8"/>
  <c r="D51" i="9"/>
  <c r="N133" i="9"/>
  <c r="N143" i="9"/>
  <c r="E36" i="10"/>
  <c r="E46" i="10"/>
  <c r="E71" i="10"/>
  <c r="E75" i="10"/>
  <c r="L144" i="8"/>
  <c r="E170" i="9"/>
  <c r="E44" i="10"/>
  <c r="N150" i="10"/>
  <c r="E37" i="8"/>
  <c r="E47" i="8"/>
  <c r="E92" i="8"/>
  <c r="E70" i="10"/>
  <c r="E74" i="10"/>
  <c r="E221" i="10"/>
  <c r="M133" i="8"/>
  <c r="N133" i="8"/>
  <c r="N145" i="8"/>
  <c r="N146" i="8"/>
  <c r="E221" i="8"/>
  <c r="E34" i="9"/>
  <c r="E112" i="9"/>
  <c r="E134" i="9"/>
  <c r="M133" i="9"/>
  <c r="M143" i="9"/>
  <c r="E179" i="9"/>
  <c r="E183" i="9"/>
  <c r="E183" i="8"/>
  <c r="E168" i="9"/>
  <c r="M145" i="8"/>
  <c r="C93" i="8"/>
  <c r="E168" i="8"/>
  <c r="N150" i="9"/>
  <c r="E182" i="9"/>
  <c r="D93" i="8"/>
  <c r="E222" i="8"/>
  <c r="E35" i="9"/>
  <c r="C93" i="9"/>
  <c r="E221" i="9"/>
  <c r="E168" i="10"/>
  <c r="L149" i="10"/>
  <c r="G149" i="10"/>
  <c r="N144" i="10"/>
  <c r="M143" i="10"/>
  <c r="K135" i="10"/>
  <c r="L135" i="10"/>
  <c r="L134" i="10"/>
  <c r="N135" i="10"/>
  <c r="M149" i="10"/>
  <c r="M135" i="10"/>
  <c r="M131" i="10"/>
  <c r="M144" i="10"/>
  <c r="E45" i="10"/>
  <c r="N131" i="10"/>
  <c r="F149" i="10"/>
  <c r="N149" i="10" s="1"/>
  <c r="K128" i="10"/>
  <c r="L143" i="10"/>
  <c r="E134" i="10"/>
  <c r="M134" i="10" s="1"/>
  <c r="E90" i="10"/>
  <c r="N128" i="10"/>
  <c r="E171" i="10"/>
  <c r="K143" i="10"/>
  <c r="L128" i="10"/>
  <c r="C51" i="10"/>
  <c r="K131" i="10"/>
  <c r="L131" i="10"/>
  <c r="E167" i="9"/>
  <c r="L149" i="9"/>
  <c r="E150" i="9"/>
  <c r="M150" i="9" s="1"/>
  <c r="C150" i="9"/>
  <c r="K150" i="9" s="1"/>
  <c r="K135" i="9"/>
  <c r="M129" i="9"/>
  <c r="L135" i="9"/>
  <c r="M135" i="9"/>
  <c r="N135" i="9"/>
  <c r="L128" i="9"/>
  <c r="M131" i="9"/>
  <c r="E149" i="9"/>
  <c r="M149" i="9" s="1"/>
  <c r="E45" i="9"/>
  <c r="N131" i="9"/>
  <c r="F149" i="9"/>
  <c r="K128" i="9"/>
  <c r="K143" i="9"/>
  <c r="E90" i="9"/>
  <c r="N128" i="9"/>
  <c r="E171" i="9"/>
  <c r="L143" i="9"/>
  <c r="C51" i="9"/>
  <c r="K131" i="9"/>
  <c r="M128" i="9"/>
  <c r="L131" i="9"/>
  <c r="K149" i="8"/>
  <c r="L149" i="8"/>
  <c r="M144" i="8"/>
  <c r="N144" i="8"/>
  <c r="E134" i="8"/>
  <c r="K134" i="8"/>
  <c r="N150" i="8"/>
  <c r="K150" i="8"/>
  <c r="L150" i="8"/>
  <c r="M150" i="8"/>
  <c r="K143" i="8"/>
  <c r="M131" i="8"/>
  <c r="E149" i="8"/>
  <c r="M149" i="8" s="1"/>
  <c r="N131" i="8"/>
  <c r="F149" i="8"/>
  <c r="N149" i="8" s="1"/>
  <c r="K128" i="8"/>
  <c r="D134" i="8"/>
  <c r="L134" i="8" s="1"/>
  <c r="M128" i="8"/>
  <c r="E90" i="8"/>
  <c r="N128" i="8"/>
  <c r="K131" i="8"/>
  <c r="L143" i="8"/>
  <c r="C51" i="8"/>
  <c r="L131" i="8"/>
  <c r="N134" i="9" l="1"/>
  <c r="M134" i="8"/>
  <c r="N134" i="8"/>
  <c r="M134" i="9"/>
  <c r="M135" i="8"/>
  <c r="N149" i="9"/>
  <c r="K135" i="8"/>
  <c r="N135" i="8"/>
  <c r="E51" i="8"/>
  <c r="K150" i="10"/>
  <c r="K149" i="10"/>
  <c r="E50" i="10"/>
  <c r="E50" i="8"/>
  <c r="E93" i="10"/>
  <c r="E93" i="8"/>
  <c r="E50" i="9"/>
  <c r="E169" i="9"/>
  <c r="E51" i="10"/>
  <c r="E169" i="10"/>
  <c r="E93" i="9"/>
  <c r="E51" i="9"/>
  <c r="E169" i="8"/>
  <c r="E223" i="7" l="1"/>
  <c r="E214" i="7"/>
  <c r="E213" i="7"/>
  <c r="E212" i="7"/>
  <c r="E198" i="7"/>
  <c r="E184" i="7"/>
  <c r="N147" i="7"/>
  <c r="L147" i="7"/>
  <c r="K147" i="7"/>
  <c r="L146" i="7"/>
  <c r="L145" i="7"/>
  <c r="J150" i="7"/>
  <c r="I150" i="7"/>
  <c r="F150" i="7"/>
  <c r="E150" i="7"/>
  <c r="D150" i="7"/>
  <c r="C150" i="7"/>
  <c r="J149" i="7"/>
  <c r="I149" i="7"/>
  <c r="H149" i="7"/>
  <c r="G149" i="7"/>
  <c r="L143" i="7"/>
  <c r="L129" i="7"/>
  <c r="M129" i="7"/>
  <c r="N129" i="7"/>
  <c r="K130" i="7"/>
  <c r="L130" i="7"/>
  <c r="M130" i="7"/>
  <c r="N130" i="7"/>
  <c r="C135" i="7"/>
  <c r="D135" i="7"/>
  <c r="E135" i="7"/>
  <c r="F135" i="7"/>
  <c r="G135" i="7"/>
  <c r="H135" i="7"/>
  <c r="I135" i="7"/>
  <c r="J135" i="7"/>
  <c r="M132" i="7"/>
  <c r="K129" i="7"/>
  <c r="E76" i="7"/>
  <c r="E207" i="7"/>
  <c r="H150" i="7"/>
  <c r="E200" i="7" l="1"/>
  <c r="E179" i="7"/>
  <c r="E183" i="7"/>
  <c r="E209" i="7"/>
  <c r="E180" i="7"/>
  <c r="E210" i="7"/>
  <c r="K132" i="7"/>
  <c r="E134" i="7"/>
  <c r="H134" i="7"/>
  <c r="M133" i="7"/>
  <c r="E208" i="7"/>
  <c r="L133" i="7"/>
  <c r="E182" i="7"/>
  <c r="D134" i="7"/>
  <c r="E77" i="7"/>
  <c r="K133" i="7"/>
  <c r="E166" i="7"/>
  <c r="M143" i="7"/>
  <c r="M147" i="7"/>
  <c r="F134" i="7"/>
  <c r="I134" i="7"/>
  <c r="N133" i="7"/>
  <c r="K128" i="7"/>
  <c r="J134" i="7"/>
  <c r="N132" i="7"/>
  <c r="L132" i="7"/>
  <c r="E35" i="7"/>
  <c r="E92" i="7"/>
  <c r="E72" i="7"/>
  <c r="E44" i="7"/>
  <c r="E34" i="7"/>
  <c r="E171" i="7"/>
  <c r="E181" i="7"/>
  <c r="E222" i="7"/>
  <c r="C149" i="7"/>
  <c r="K149" i="7" s="1"/>
  <c r="E114" i="7"/>
  <c r="E37" i="7"/>
  <c r="E113" i="7"/>
  <c r="N150" i="7"/>
  <c r="N146" i="7"/>
  <c r="M145" i="7"/>
  <c r="M146" i="7"/>
  <c r="L144" i="7"/>
  <c r="E170" i="7"/>
  <c r="E199" i="7"/>
  <c r="E221" i="7"/>
  <c r="D93" i="7"/>
  <c r="E73" i="7"/>
  <c r="E36" i="7"/>
  <c r="E48" i="7"/>
  <c r="E45" i="7"/>
  <c r="E71" i="7"/>
  <c r="E75" i="7"/>
  <c r="E91" i="7"/>
  <c r="E178" i="7"/>
  <c r="E197" i="7"/>
  <c r="G150" i="7"/>
  <c r="K150" i="7" s="1"/>
  <c r="E70" i="7"/>
  <c r="K145" i="7"/>
  <c r="K146" i="7"/>
  <c r="E168" i="7"/>
  <c r="E74" i="7"/>
  <c r="E112" i="7"/>
  <c r="E149" i="7"/>
  <c r="M149" i="7" s="1"/>
  <c r="E90" i="7"/>
  <c r="K144" i="7"/>
  <c r="E185" i="7"/>
  <c r="D50" i="7"/>
  <c r="E46" i="7"/>
  <c r="G134" i="7"/>
  <c r="F149" i="7"/>
  <c r="N149" i="7" s="1"/>
  <c r="M144" i="7"/>
  <c r="E47" i="7"/>
  <c r="E167" i="7"/>
  <c r="N145" i="7"/>
  <c r="N143" i="7"/>
  <c r="N135" i="7"/>
  <c r="K135" i="7"/>
  <c r="L135" i="7"/>
  <c r="M135" i="7"/>
  <c r="D51" i="7"/>
  <c r="C51" i="7"/>
  <c r="C50" i="7"/>
  <c r="L150" i="7"/>
  <c r="M150" i="7"/>
  <c r="K143" i="7"/>
  <c r="L128" i="7"/>
  <c r="L131" i="7"/>
  <c r="D149" i="7"/>
  <c r="L149" i="7" s="1"/>
  <c r="M131" i="7"/>
  <c r="N131" i="7"/>
  <c r="N144" i="7"/>
  <c r="C134" i="7"/>
  <c r="C93" i="7"/>
  <c r="M128" i="7"/>
  <c r="N128" i="7"/>
  <c r="K131" i="7"/>
  <c r="M134" i="7" l="1"/>
  <c r="L134" i="7"/>
  <c r="N134" i="7"/>
  <c r="E169" i="7"/>
  <c r="E51" i="7"/>
  <c r="E93" i="7"/>
  <c r="E50" i="7"/>
  <c r="K134" i="7"/>
  <c r="E214" i="6" l="1"/>
  <c r="E210" i="6"/>
  <c r="E198" i="6"/>
  <c r="E184" i="6"/>
  <c r="L147" i="6"/>
  <c r="L146" i="6"/>
  <c r="L145" i="6"/>
  <c r="I150" i="6"/>
  <c r="H150" i="6"/>
  <c r="G150" i="6"/>
  <c r="F150" i="6"/>
  <c r="E150" i="6"/>
  <c r="D150" i="6"/>
  <c r="C150" i="6"/>
  <c r="I149" i="6"/>
  <c r="H149" i="6"/>
  <c r="M143" i="6"/>
  <c r="D149" i="6"/>
  <c r="N132" i="6"/>
  <c r="M132" i="6"/>
  <c r="L132" i="6"/>
  <c r="K132" i="6"/>
  <c r="J135" i="6"/>
  <c r="I135" i="6"/>
  <c r="H135" i="6"/>
  <c r="G135" i="6"/>
  <c r="F135" i="6"/>
  <c r="E135" i="6"/>
  <c r="D135" i="6"/>
  <c r="C135" i="6"/>
  <c r="N130" i="6"/>
  <c r="M130" i="6"/>
  <c r="L130" i="6"/>
  <c r="K130" i="6"/>
  <c r="N129" i="6"/>
  <c r="M129" i="6"/>
  <c r="L129" i="6"/>
  <c r="K129" i="6"/>
  <c r="H134" i="6"/>
  <c r="F134" i="6"/>
  <c r="E134" i="6"/>
  <c r="D134" i="6"/>
  <c r="C134" i="6"/>
  <c r="E76" i="6"/>
  <c r="E207" i="6"/>
  <c r="J150" i="6"/>
  <c r="J149" i="6"/>
  <c r="E214" i="1"/>
  <c r="I134" i="6" l="1"/>
  <c r="M134" i="6" s="1"/>
  <c r="J134" i="6"/>
  <c r="N134" i="6" s="1"/>
  <c r="M133" i="6"/>
  <c r="E179" i="6"/>
  <c r="E77" i="6"/>
  <c r="E212" i="6"/>
  <c r="E213" i="1"/>
  <c r="L133" i="6"/>
  <c r="E213" i="6"/>
  <c r="E167" i="6"/>
  <c r="E170" i="6"/>
  <c r="E180" i="6"/>
  <c r="E181" i="6"/>
  <c r="E178" i="6"/>
  <c r="E166" i="6"/>
  <c r="K133" i="6"/>
  <c r="N133" i="6"/>
  <c r="M146" i="6"/>
  <c r="M147" i="6"/>
  <c r="G134" i="6"/>
  <c r="K134" i="6" s="1"/>
  <c r="E35" i="6"/>
  <c r="E71" i="6"/>
  <c r="E75" i="6"/>
  <c r="E91" i="6"/>
  <c r="E183" i="6"/>
  <c r="E209" i="6"/>
  <c r="G149" i="6"/>
  <c r="E34" i="6"/>
  <c r="E44" i="6"/>
  <c r="E48" i="6"/>
  <c r="E70" i="6"/>
  <c r="E74" i="6"/>
  <c r="E114" i="6"/>
  <c r="E182" i="6"/>
  <c r="E197" i="6"/>
  <c r="E208" i="6"/>
  <c r="E37" i="6"/>
  <c r="E47" i="6"/>
  <c r="E73" i="6"/>
  <c r="E113" i="6"/>
  <c r="E171" i="6"/>
  <c r="E185" i="6"/>
  <c r="E200" i="6"/>
  <c r="E222" i="6"/>
  <c r="N143" i="6"/>
  <c r="N145" i="6"/>
  <c r="N146" i="6"/>
  <c r="N147" i="6"/>
  <c r="E168" i="6"/>
  <c r="E36" i="6"/>
  <c r="E46" i="6"/>
  <c r="E72" i="6"/>
  <c r="E112" i="6"/>
  <c r="M145" i="6"/>
  <c r="E199" i="6"/>
  <c r="E223" i="6"/>
  <c r="K146" i="6"/>
  <c r="L135" i="6"/>
  <c r="C50" i="6"/>
  <c r="E45" i="6"/>
  <c r="E221" i="1"/>
  <c r="D50" i="6"/>
  <c r="E92" i="6"/>
  <c r="D93" i="6"/>
  <c r="K143" i="6"/>
  <c r="K145" i="6"/>
  <c r="K147" i="6"/>
  <c r="E90" i="6"/>
  <c r="L134" i="6"/>
  <c r="L149" i="6"/>
  <c r="E221" i="6"/>
  <c r="C51" i="6"/>
  <c r="M144" i="6"/>
  <c r="E222" i="1"/>
  <c r="E223" i="1"/>
  <c r="K150" i="6"/>
  <c r="L144" i="6"/>
  <c r="L143" i="6"/>
  <c r="C149" i="6"/>
  <c r="K135" i="6"/>
  <c r="M135" i="6"/>
  <c r="N135" i="6"/>
  <c r="N150" i="6"/>
  <c r="L150" i="6"/>
  <c r="M150" i="6"/>
  <c r="L128" i="6"/>
  <c r="K131" i="6"/>
  <c r="D51" i="6"/>
  <c r="L131" i="6"/>
  <c r="M131" i="6"/>
  <c r="E149" i="6"/>
  <c r="M149" i="6" s="1"/>
  <c r="K144" i="6"/>
  <c r="N131" i="6"/>
  <c r="N144" i="6"/>
  <c r="F149" i="6"/>
  <c r="N149" i="6" s="1"/>
  <c r="K128" i="6"/>
  <c r="C93" i="6"/>
  <c r="M128" i="6"/>
  <c r="N128" i="6"/>
  <c r="E169" i="6" l="1"/>
  <c r="K149" i="6"/>
  <c r="E93" i="6"/>
  <c r="E51" i="6"/>
  <c r="E50" i="6"/>
  <c r="E212" i="1" l="1"/>
  <c r="E210" i="1"/>
  <c r="E209" i="1"/>
  <c r="E208" i="1"/>
  <c r="E207" i="1"/>
  <c r="E179" i="1" l="1"/>
  <c r="E180" i="1"/>
  <c r="E181" i="1"/>
  <c r="E182" i="1"/>
  <c r="E183" i="1"/>
  <c r="E184" i="1"/>
  <c r="E185" i="1"/>
  <c r="E178" i="1"/>
  <c r="D149" i="1" l="1"/>
  <c r="E149" i="1"/>
  <c r="F149" i="1"/>
  <c r="G149" i="1"/>
  <c r="H149" i="1"/>
  <c r="I149" i="1"/>
  <c r="J149" i="1"/>
  <c r="D150" i="1"/>
  <c r="E150" i="1"/>
  <c r="F150" i="1"/>
  <c r="G150" i="1"/>
  <c r="H150" i="1"/>
  <c r="I150" i="1"/>
  <c r="J150" i="1"/>
  <c r="C150" i="1"/>
  <c r="C149" i="1"/>
  <c r="L143" i="1"/>
  <c r="M143" i="1"/>
  <c r="N143" i="1"/>
  <c r="L144" i="1"/>
  <c r="M144" i="1"/>
  <c r="N144" i="1"/>
  <c r="L145" i="1"/>
  <c r="M145" i="1"/>
  <c r="N145" i="1"/>
  <c r="L146" i="1"/>
  <c r="M146" i="1"/>
  <c r="N146" i="1"/>
  <c r="L147" i="1"/>
  <c r="M147" i="1"/>
  <c r="N147" i="1"/>
  <c r="K144" i="1"/>
  <c r="K145" i="1"/>
  <c r="K146" i="1"/>
  <c r="K147" i="1"/>
  <c r="K143" i="1"/>
  <c r="K150" i="1" l="1"/>
  <c r="L149" i="1"/>
  <c r="K149" i="1"/>
  <c r="M150" i="1"/>
  <c r="L150" i="1"/>
  <c r="N150" i="1"/>
  <c r="M149" i="1"/>
  <c r="N149" i="1"/>
  <c r="D135" i="1"/>
  <c r="E135" i="1"/>
  <c r="F135" i="1"/>
  <c r="G135" i="1"/>
  <c r="H135" i="1"/>
  <c r="I135" i="1"/>
  <c r="J135" i="1"/>
  <c r="C135" i="1"/>
  <c r="G134" i="1"/>
  <c r="H134" i="1"/>
  <c r="I134" i="1"/>
  <c r="J134" i="1"/>
  <c r="E134" i="1"/>
  <c r="F134" i="1"/>
  <c r="D134" i="1"/>
  <c r="C134" i="1"/>
  <c r="M134" i="1" l="1"/>
  <c r="M135" i="1"/>
  <c r="N135" i="1"/>
  <c r="K134" i="1"/>
  <c r="L134" i="1"/>
  <c r="N134" i="1"/>
  <c r="L135" i="1"/>
  <c r="K135" i="1"/>
  <c r="K129" i="1"/>
  <c r="M129" i="1"/>
  <c r="K131" i="1"/>
  <c r="M131" i="1"/>
  <c r="N131" i="1"/>
  <c r="K133" i="1"/>
  <c r="L133" i="1"/>
  <c r="M133" i="1"/>
  <c r="N133" i="1"/>
  <c r="M128" i="1"/>
  <c r="K128" i="1"/>
  <c r="N129" i="1"/>
  <c r="L129" i="1"/>
  <c r="K130" i="1"/>
  <c r="L130" i="1"/>
  <c r="M130" i="1"/>
  <c r="N130" i="1"/>
  <c r="L131" i="1"/>
  <c r="K132" i="1"/>
  <c r="L132" i="1"/>
  <c r="M132" i="1"/>
  <c r="N132" i="1"/>
  <c r="L128" i="1"/>
  <c r="N128" i="1"/>
  <c r="E114" i="1" l="1"/>
  <c r="E113" i="1"/>
  <c r="E112" i="1"/>
  <c r="E76" i="1" l="1"/>
  <c r="E72" i="1"/>
  <c r="E73" i="1" l="1"/>
  <c r="E71" i="1"/>
  <c r="E70" i="1"/>
  <c r="E74" i="1"/>
  <c r="E75" i="1"/>
  <c r="D51" i="1" l="1"/>
  <c r="D50" i="1"/>
  <c r="E48" i="1" l="1"/>
  <c r="E45" i="1"/>
  <c r="E47" i="1" l="1"/>
  <c r="C51" i="1"/>
  <c r="E51" i="1" s="1"/>
  <c r="E37" i="1"/>
  <c r="E44" i="1"/>
  <c r="C50" i="1"/>
  <c r="E50" i="1" s="1"/>
  <c r="E34" i="1"/>
  <c r="E46" i="1"/>
  <c r="E36" i="1"/>
  <c r="E35" i="1"/>
  <c r="E25" i="1" l="1"/>
  <c r="E16" i="1" l="1"/>
  <c r="E17" i="1" l="1"/>
  <c r="D20" i="1" l="1"/>
  <c r="E14" i="1"/>
  <c r="E15" i="1" l="1"/>
  <c r="C20" i="1"/>
  <c r="E20" i="1" s="1"/>
  <c r="E198" i="1" l="1"/>
  <c r="E197" i="1"/>
  <c r="E200" i="1" l="1"/>
  <c r="E199" i="1"/>
  <c r="D169" i="1" l="1"/>
  <c r="C169" i="1"/>
  <c r="E166" i="1"/>
  <c r="E171" i="1"/>
  <c r="E168" i="1"/>
  <c r="E170" i="1"/>
  <c r="E167" i="1"/>
  <c r="E169" i="1" l="1"/>
  <c r="E100" i="6"/>
  <c r="E100" i="1"/>
  <c r="E58" i="22"/>
  <c r="E58" i="21"/>
  <c r="E58" i="20"/>
  <c r="E58" i="19"/>
  <c r="E58" i="18"/>
  <c r="E58" i="17"/>
  <c r="E58" i="14"/>
  <c r="E58" i="13"/>
  <c r="E58" i="12"/>
  <c r="E58" i="16"/>
  <c r="E58" i="10"/>
  <c r="E58" i="9"/>
  <c r="E58" i="8"/>
  <c r="E58" i="6"/>
  <c r="E100" i="9" l="1"/>
  <c r="E100" i="18"/>
  <c r="E100" i="12"/>
  <c r="E100" i="21"/>
  <c r="E100" i="7"/>
  <c r="E100" i="15"/>
  <c r="E100" i="10"/>
  <c r="E100" i="16"/>
  <c r="E100" i="22"/>
  <c r="D103" i="17"/>
  <c r="E100" i="20"/>
  <c r="E104" i="20"/>
  <c r="E101" i="20"/>
  <c r="C103" i="20"/>
  <c r="E101" i="15"/>
  <c r="C103" i="15"/>
  <c r="E104" i="16"/>
  <c r="C103" i="16"/>
  <c r="E101" i="16"/>
  <c r="E101" i="7"/>
  <c r="C103" i="7"/>
  <c r="E105" i="10"/>
  <c r="E102" i="10"/>
  <c r="E100" i="13"/>
  <c r="C103" i="19"/>
  <c r="E101" i="19"/>
  <c r="E104" i="14"/>
  <c r="C103" i="14"/>
  <c r="E101" i="14"/>
  <c r="E101" i="6"/>
  <c r="E104" i="6"/>
  <c r="C103" i="6"/>
  <c r="E105" i="6"/>
  <c r="E102" i="6"/>
  <c r="E101" i="10"/>
  <c r="C103" i="10"/>
  <c r="E100" i="14"/>
  <c r="E105" i="22"/>
  <c r="E102" i="22"/>
  <c r="E105" i="18"/>
  <c r="E102" i="18"/>
  <c r="E105" i="13"/>
  <c r="E102" i="13"/>
  <c r="E105" i="9"/>
  <c r="E102" i="9"/>
  <c r="D103" i="20"/>
  <c r="D103" i="15"/>
  <c r="D103" i="16"/>
  <c r="D103" i="7"/>
  <c r="D103" i="12"/>
  <c r="E101" i="18"/>
  <c r="C103" i="18"/>
  <c r="E101" i="13"/>
  <c r="C103" i="13"/>
  <c r="E101" i="9"/>
  <c r="C103" i="9"/>
  <c r="E105" i="14"/>
  <c r="E102" i="14"/>
  <c r="D103" i="8"/>
  <c r="E104" i="22"/>
  <c r="C103" i="22"/>
  <c r="E101" i="22"/>
  <c r="E100" i="8"/>
  <c r="E100" i="17"/>
  <c r="E105" i="21"/>
  <c r="E102" i="21"/>
  <c r="E105" i="17"/>
  <c r="E102" i="17"/>
  <c r="E105" i="12"/>
  <c r="E102" i="12"/>
  <c r="E105" i="8"/>
  <c r="E102" i="8"/>
  <c r="D103" i="19"/>
  <c r="D103" i="14"/>
  <c r="D103" i="10"/>
  <c r="D103" i="6"/>
  <c r="E104" i="21"/>
  <c r="C103" i="21"/>
  <c r="E101" i="21"/>
  <c r="E104" i="12"/>
  <c r="E101" i="12"/>
  <c r="C103" i="12"/>
  <c r="C103" i="8"/>
  <c r="E103" i="8" s="1"/>
  <c r="E101" i="8"/>
  <c r="E105" i="19"/>
  <c r="E102" i="19"/>
  <c r="D103" i="21"/>
  <c r="E104" i="17"/>
  <c r="C103" i="17"/>
  <c r="E101" i="17"/>
  <c r="E100" i="19"/>
  <c r="E105" i="20"/>
  <c r="E102" i="20"/>
  <c r="E105" i="15"/>
  <c r="E102" i="15"/>
  <c r="E102" i="16"/>
  <c r="E105" i="16"/>
  <c r="E105" i="7"/>
  <c r="E102" i="7"/>
  <c r="D103" i="22"/>
  <c r="D103" i="18"/>
  <c r="D103" i="13"/>
  <c r="D103" i="9"/>
  <c r="C61" i="21"/>
  <c r="E59" i="21"/>
  <c r="C61" i="17"/>
  <c r="E59" i="17"/>
  <c r="E59" i="12"/>
  <c r="C61" i="12"/>
  <c r="E62" i="8"/>
  <c r="C61" i="8"/>
  <c r="E59" i="8"/>
  <c r="E59" i="20"/>
  <c r="C61" i="20"/>
  <c r="C61" i="15"/>
  <c r="E59" i="15"/>
  <c r="E59" i="16"/>
  <c r="C61" i="16"/>
  <c r="E59" i="7"/>
  <c r="C61" i="7"/>
  <c r="E63" i="19"/>
  <c r="E60" i="19"/>
  <c r="E63" i="14"/>
  <c r="E60" i="14"/>
  <c r="E63" i="10"/>
  <c r="E60" i="10"/>
  <c r="E63" i="6"/>
  <c r="E60" i="6"/>
  <c r="D61" i="21"/>
  <c r="D61" i="17"/>
  <c r="D61" i="12"/>
  <c r="D61" i="8"/>
  <c r="E63" i="7"/>
  <c r="E60" i="7"/>
  <c r="D61" i="22"/>
  <c r="C61" i="19"/>
  <c r="E59" i="19"/>
  <c r="E62" i="14"/>
  <c r="C61" i="14"/>
  <c r="E59" i="14"/>
  <c r="C61" i="10"/>
  <c r="E59" i="10"/>
  <c r="C61" i="6"/>
  <c r="E59" i="6"/>
  <c r="E63" i="20"/>
  <c r="E60" i="20"/>
  <c r="D61" i="13"/>
  <c r="E63" i="22"/>
  <c r="E60" i="22"/>
  <c r="E63" i="18"/>
  <c r="E60" i="18"/>
  <c r="E63" i="13"/>
  <c r="E60" i="13"/>
  <c r="E63" i="9"/>
  <c r="E60" i="9"/>
  <c r="D61" i="20"/>
  <c r="D61" i="15"/>
  <c r="D61" i="16"/>
  <c r="D61" i="7"/>
  <c r="E63" i="16"/>
  <c r="E60" i="16"/>
  <c r="D61" i="18"/>
  <c r="E58" i="15"/>
  <c r="E62" i="22"/>
  <c r="C61" i="22"/>
  <c r="E59" i="22"/>
  <c r="C61" i="18"/>
  <c r="E59" i="18"/>
  <c r="E62" i="13"/>
  <c r="C61" i="13"/>
  <c r="E59" i="13"/>
  <c r="E62" i="9"/>
  <c r="C61" i="9"/>
  <c r="E59" i="9"/>
  <c r="E63" i="15"/>
  <c r="E60" i="15"/>
  <c r="D61" i="9"/>
  <c r="E58" i="7"/>
  <c r="E63" i="21"/>
  <c r="E60" i="21"/>
  <c r="E63" i="17"/>
  <c r="E60" i="17"/>
  <c r="E63" i="12"/>
  <c r="E60" i="12"/>
  <c r="E63" i="8"/>
  <c r="E60" i="8"/>
  <c r="E58" i="1"/>
  <c r="D61" i="19"/>
  <c r="D61" i="14"/>
  <c r="D61" i="10"/>
  <c r="D61" i="6"/>
  <c r="E103" i="17" l="1"/>
  <c r="E103" i="12"/>
  <c r="E61" i="22"/>
  <c r="E103" i="14"/>
  <c r="E103" i="16"/>
  <c r="E61" i="14"/>
  <c r="E103" i="9"/>
  <c r="E103" i="21"/>
  <c r="E103" i="6"/>
  <c r="E61" i="18"/>
  <c r="E61" i="17"/>
  <c r="E103" i="20"/>
  <c r="E104" i="8"/>
  <c r="E101" i="1"/>
  <c r="C103" i="1"/>
  <c r="E103" i="18"/>
  <c r="E103" i="10"/>
  <c r="E103" i="7"/>
  <c r="E104" i="15"/>
  <c r="E104" i="18"/>
  <c r="E104" i="10"/>
  <c r="D103" i="1"/>
  <c r="E103" i="22"/>
  <c r="E104" i="7"/>
  <c r="E104" i="9"/>
  <c r="E103" i="19"/>
  <c r="E103" i="13"/>
  <c r="E102" i="1"/>
  <c r="E105" i="1"/>
  <c r="E104" i="19"/>
  <c r="E104" i="13"/>
  <c r="E103" i="15"/>
  <c r="E61" i="13"/>
  <c r="E62" i="10"/>
  <c r="D61" i="1"/>
  <c r="E62" i="16"/>
  <c r="E62" i="12"/>
  <c r="E61" i="15"/>
  <c r="E59" i="1"/>
  <c r="C61" i="1"/>
  <c r="E62" i="18"/>
  <c r="E61" i="6"/>
  <c r="E61" i="7"/>
  <c r="E62" i="15"/>
  <c r="E62" i="17"/>
  <c r="E61" i="9"/>
  <c r="E63" i="1"/>
  <c r="E60" i="1"/>
  <c r="E62" i="6"/>
  <c r="E61" i="19"/>
  <c r="E61" i="20"/>
  <c r="E61" i="8"/>
  <c r="E62" i="19"/>
  <c r="E62" i="7"/>
  <c r="E61" i="21"/>
  <c r="E61" i="10"/>
  <c r="E61" i="16"/>
  <c r="E62" i="20"/>
  <c r="E61" i="12"/>
  <c r="E62" i="21"/>
  <c r="E77" i="1"/>
  <c r="E61" i="1" l="1"/>
  <c r="E103" i="1"/>
  <c r="E104" i="1"/>
  <c r="E62" i="1"/>
  <c r="D93" i="1" l="1"/>
  <c r="E91" i="1"/>
  <c r="C93" i="1"/>
  <c r="E90" i="1"/>
  <c r="E92" i="1"/>
  <c r="E93" i="1" l="1"/>
  <c r="E49" i="22" l="1"/>
  <c r="E49" i="21"/>
  <c r="E49" i="20"/>
  <c r="E49" i="19"/>
  <c r="E49" i="18"/>
  <c r="E49" i="17"/>
  <c r="E49" i="15"/>
  <c r="E49" i="14"/>
  <c r="E49" i="13"/>
  <c r="E49" i="12"/>
  <c r="E49" i="16"/>
  <c r="E49" i="10"/>
  <c r="E49" i="9"/>
  <c r="E49" i="8"/>
  <c r="E49" i="7"/>
  <c r="E49" i="6"/>
  <c r="E49" i="1"/>
  <c r="D24" i="6" l="1"/>
  <c r="D24" i="1" l="1"/>
  <c r="D24" i="8"/>
  <c r="D24" i="7"/>
  <c r="D24" i="9"/>
  <c r="D24" i="10"/>
  <c r="D24" i="12"/>
  <c r="D24" i="14"/>
  <c r="D24" i="13"/>
  <c r="D24" i="16"/>
  <c r="D24" i="19"/>
  <c r="D24" i="22"/>
  <c r="D24" i="15"/>
  <c r="D24" i="17"/>
  <c r="D24" i="21"/>
  <c r="D24" i="20"/>
  <c r="D24" i="18"/>
  <c r="E22" i="6" l="1"/>
  <c r="E23" i="6" l="1"/>
  <c r="E22" i="12"/>
  <c r="E22" i="18"/>
  <c r="E22" i="19"/>
  <c r="E22" i="1"/>
  <c r="E22" i="7"/>
  <c r="E22" i="17"/>
  <c r="E22" i="22"/>
  <c r="E22" i="16"/>
  <c r="E22" i="9"/>
  <c r="E22" i="10"/>
  <c r="E22" i="21"/>
  <c r="E22" i="15"/>
  <c r="E22" i="8"/>
  <c r="E22" i="13"/>
  <c r="E22" i="14"/>
  <c r="E22" i="20"/>
  <c r="E23" i="19" l="1"/>
  <c r="E23" i="18"/>
  <c r="E23" i="10"/>
  <c r="E23" i="12"/>
  <c r="E23" i="9"/>
  <c r="E23" i="16"/>
  <c r="E23" i="13"/>
  <c r="E23" i="17"/>
  <c r="E23" i="21"/>
  <c r="E23" i="14"/>
  <c r="E23" i="8"/>
  <c r="E23" i="7"/>
  <c r="E23" i="20"/>
  <c r="E23" i="22"/>
  <c r="E23" i="1"/>
  <c r="E23" i="15"/>
  <c r="E21" i="6" l="1"/>
  <c r="C24" i="6"/>
  <c r="E24" i="6" s="1"/>
  <c r="E21" i="22" l="1"/>
  <c r="C24" i="22"/>
  <c r="E24" i="22" s="1"/>
  <c r="E21" i="13"/>
  <c r="C24" i="13"/>
  <c r="E24" i="13" s="1"/>
  <c r="E21" i="17"/>
  <c r="C24" i="17"/>
  <c r="E24" i="17" s="1"/>
  <c r="E21" i="7"/>
  <c r="C24" i="7"/>
  <c r="E24" i="7" s="1"/>
  <c r="E21" i="15"/>
  <c r="C24" i="15"/>
  <c r="E24" i="15" s="1"/>
  <c r="E21" i="1"/>
  <c r="C24" i="1"/>
  <c r="E24" i="1" s="1"/>
  <c r="E21" i="21"/>
  <c r="C24" i="21"/>
  <c r="E24" i="21" s="1"/>
  <c r="E21" i="19"/>
  <c r="C24" i="19"/>
  <c r="E24" i="19" s="1"/>
  <c r="E21" i="10"/>
  <c r="C24" i="10"/>
  <c r="E24" i="10" s="1"/>
  <c r="E21" i="18"/>
  <c r="C24" i="18"/>
  <c r="E24" i="18" s="1"/>
  <c r="E21" i="14"/>
  <c r="C24" i="14"/>
  <c r="E24" i="14" s="1"/>
  <c r="E21" i="9"/>
  <c r="C24" i="9"/>
  <c r="E24" i="9" s="1"/>
  <c r="E21" i="12"/>
  <c r="C24" i="12"/>
  <c r="E24" i="12" s="1"/>
  <c r="E21" i="8"/>
  <c r="C24" i="8"/>
  <c r="E24" i="8" s="1"/>
  <c r="E21" i="16"/>
  <c r="C24" i="16"/>
  <c r="E24" i="16" s="1"/>
  <c r="E21" i="20"/>
  <c r="C24" i="20"/>
  <c r="E24" i="20" s="1"/>
</calcChain>
</file>

<file path=xl/sharedStrings.xml><?xml version="1.0" encoding="utf-8"?>
<sst xmlns="http://schemas.openxmlformats.org/spreadsheetml/2006/main" count="2977" uniqueCount="106">
  <si>
    <t>Andalucía</t>
  </si>
  <si>
    <t>Com. Valenciana</t>
  </si>
  <si>
    <t>Aragón</t>
  </si>
  <si>
    <t>Extremadura</t>
  </si>
  <si>
    <t>Principado de Asturias</t>
  </si>
  <si>
    <t>Galicia</t>
  </si>
  <si>
    <t>Balears, Illes</t>
  </si>
  <si>
    <t>Madrid, Comunidad de</t>
  </si>
  <si>
    <t>Canarias</t>
  </si>
  <si>
    <t>Murcia, Región de</t>
  </si>
  <si>
    <t>Cantabria</t>
  </si>
  <si>
    <t>Navarra, Comunidad Foral de</t>
  </si>
  <si>
    <t>Castilla y León</t>
  </si>
  <si>
    <t>País Vasco</t>
  </si>
  <si>
    <t>Castilla - La Mancha</t>
  </si>
  <si>
    <t>Rioja, La</t>
  </si>
  <si>
    <t>Cataluña</t>
  </si>
  <si>
    <t>VÍCTIMAS</t>
  </si>
  <si>
    <t>Víctimas Españolas</t>
  </si>
  <si>
    <t>Víctimas Extranjeras</t>
  </si>
  <si>
    <t>% Extranjeras entre las víctimas</t>
  </si>
  <si>
    <t>% Extranjeras entre las Renuncias</t>
  </si>
  <si>
    <t>DENUNCIAS RECIBIDAS - TOTAL</t>
  </si>
  <si>
    <t>RENUNCIAS (La victima se acoge a la dispensa a la  obligacion de declarar como testigo)</t>
  </si>
  <si>
    <t>Renuncias por Española</t>
  </si>
  <si>
    <t>Renuncias por Extranjera</t>
  </si>
  <si>
    <t>Víctimas de Violencia de Género cada 10.000 Mujeres</t>
  </si>
  <si>
    <t>Incoadas</t>
  </si>
  <si>
    <t>Adoptadas</t>
  </si>
  <si>
    <t>Inadmitidas</t>
  </si>
  <si>
    <t>Denegadas</t>
  </si>
  <si>
    <t>Sobreseimientos libres</t>
  </si>
  <si>
    <t xml:space="preserve">Sobreseimientos provisionales </t>
  </si>
  <si>
    <t>Sentencias Condenatorias</t>
  </si>
  <si>
    <t>Sentencias Absolutorias</t>
  </si>
  <si>
    <t>Elevación</t>
  </si>
  <si>
    <t>Porcentaje Sentencias Condenatorias</t>
  </si>
  <si>
    <t>Porcentaje Terminacion por SP</t>
  </si>
  <si>
    <t>Personas enjuiciadas</t>
  </si>
  <si>
    <t>% condenas entre los españoles enjuiciados</t>
  </si>
  <si>
    <t>% condenas entre los extranjeros enjuiciados</t>
  </si>
  <si>
    <t>Condenado Español</t>
  </si>
  <si>
    <t>Condenado Extranjero</t>
  </si>
  <si>
    <t>Sumarios</t>
  </si>
  <si>
    <t>ASUNTOS PENALES</t>
  </si>
  <si>
    <t>Diligencia Urgentes</t>
  </si>
  <si>
    <t>Diligencia Previas</t>
  </si>
  <si>
    <t>Procedimientos abreviados</t>
  </si>
  <si>
    <t>Juicios sobre delitos leves</t>
  </si>
  <si>
    <t xml:space="preserve">Procesos por aceptacion de decreto </t>
  </si>
  <si>
    <t>Ley Orgánica 5/95 Jurado</t>
  </si>
  <si>
    <t>Por Sententencia Condenatoria 
con conformidad</t>
  </si>
  <si>
    <t>Por Sententencia Condenatoria 
sin conformidad</t>
  </si>
  <si>
    <t>Sentencia Absolutoria</t>
  </si>
  <si>
    <t>Porcentaje de Sentencias condenatorias</t>
  </si>
  <si>
    <t>Asuntos Total</t>
  </si>
  <si>
    <t>Procedimientos Abreviados</t>
  </si>
  <si>
    <t>Diligencias Urgentes</t>
  </si>
  <si>
    <t>EVOLUCIÓN</t>
  </si>
  <si>
    <t>Sumario</t>
  </si>
  <si>
    <t>Proc.Abrev.</t>
  </si>
  <si>
    <t>Proc.Jurado</t>
  </si>
  <si>
    <t>TOTAL</t>
  </si>
  <si>
    <t>Condenatorias</t>
  </si>
  <si>
    <t>Absolutorias</t>
  </si>
  <si>
    <t>Sobreseimiento Libre</t>
  </si>
  <si>
    <t>Sobreseimiento Provisional</t>
  </si>
  <si>
    <t>Otras</t>
  </si>
  <si>
    <t>Total</t>
  </si>
  <si>
    <t>Juicios sobre Delitos Leves</t>
  </si>
  <si>
    <t>Juicios de Faltas</t>
  </si>
  <si>
    <t>Estimatorios Sentencias Condenatorias</t>
  </si>
  <si>
    <t>Estimatorios Sentencias Absolutorias</t>
  </si>
  <si>
    <t>Desestimatorios Sentencias Condenatorias</t>
  </si>
  <si>
    <t>Desestimatorios Sentencias Absolutorias</t>
  </si>
  <si>
    <t>Por Otras Causas</t>
  </si>
  <si>
    <t>Porcentaje Estimación Recursos contra Sentencias Condenatorias</t>
  </si>
  <si>
    <t>Porcentaje Estimación Recursos contra Sentencias Absolutorias</t>
  </si>
  <si>
    <t>Procedimientos Jurado</t>
  </si>
  <si>
    <t>RECURSOS (APELACIONES DE SENTENCIAS)</t>
  </si>
  <si>
    <t>Juicios por Deliltos Leves</t>
  </si>
  <si>
    <t>PROCESOS PRIMERA INSTANCIA  Total</t>
  </si>
  <si>
    <t>Sentencias Con imposicion Medidas por delitos VG</t>
  </si>
  <si>
    <t>Sentencias Sin imposicion Medidas por delitos VG</t>
  </si>
  <si>
    <t>TOTAL Sentencias Por delitos VG</t>
  </si>
  <si>
    <t>Sentencias previa conformidad por delito VG</t>
  </si>
  <si>
    <t>Español</t>
  </si>
  <si>
    <t>Extranjero</t>
  </si>
  <si>
    <t>CON IMPOSICIÓN DE MEDIDAS</t>
  </si>
  <si>
    <t>Total Menores Enjuiciados</t>
  </si>
  <si>
    <t>SIN IMPOSICION DE  MEDIDAS</t>
  </si>
  <si>
    <t>Registrados</t>
  </si>
  <si>
    <t>Resueltos</t>
  </si>
  <si>
    <t>Pendientes al finalizar</t>
  </si>
  <si>
    <t>Confirmaciones en Apelación P.Delito</t>
  </si>
  <si>
    <t>Revocaciones en Apelación P.Delito</t>
  </si>
  <si>
    <t>Anulaciones en Apelación P.Delito</t>
  </si>
  <si>
    <t>Porcentaje Confirmaciones P.Delitos</t>
  </si>
  <si>
    <t>% condenados entre los  enjuiciados</t>
  </si>
  <si>
    <t>Evolución</t>
  </si>
  <si>
    <t>Víctimas Españolas menores</t>
  </si>
  <si>
    <t>Víctimas Extranjeras menores</t>
  </si>
  <si>
    <t>3º Trimestre 2023</t>
  </si>
  <si>
    <t>3º trimestre 2022</t>
  </si>
  <si>
    <t>3º trimestre 2023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</si>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</sst>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4"/>
      <color theme="0"/>
      <name val="Verdana"/>
      <family val="2"/>
    </font>
    <font>
      <b/>
      <sz val="18"/>
      <color theme="4"/>
      <name val="Calibri"/>
      <family val="2"/>
      <scheme val="minor"/>
    </font>
    <font>
      <b/>
      <sz val="10"/>
      <color theme="4"/>
      <name val="Verdana"/>
      <family val="2"/>
    </font>
    <font>
      <b/>
      <sz val="11"/>
      <color theme="4"/>
      <name val="Verdana"/>
      <family val="2"/>
    </font>
    <font>
      <sz val="11"/>
      <color theme="1"/>
      <name val="Verdana"/>
      <family val="2"/>
    </font>
    <font>
      <b/>
      <sz val="11"/>
      <color theme="3"/>
      <name val="Verdana"/>
      <family val="2"/>
    </font>
    <font>
      <b/>
      <sz val="11"/>
      <color rgb="FF4F81BD"/>
      <name val="Verdana"/>
      <family val="2"/>
    </font>
    <font>
      <b/>
      <sz val="16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/>
      <top/>
      <bottom style="medium">
        <color rgb="FFDCE6F1"/>
      </bottom>
      <diagonal/>
    </border>
    <border>
      <left style="thin">
        <color theme="0"/>
      </left>
      <right/>
      <top/>
      <bottom style="medium">
        <color theme="4" tint="0.79995117038483843"/>
      </bottom>
      <diagonal/>
    </border>
    <border>
      <left/>
      <right style="thin">
        <color theme="0"/>
      </right>
      <top/>
      <bottom style="medium">
        <color theme="4" tint="0.79995117038483843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Alignment="1">
      <alignment horizontal="left" vertical="center"/>
    </xf>
    <xf numFmtId="0" fontId="6" fillId="0" borderId="4" xfId="0" applyFont="1" applyBorder="1" applyAlignment="1" applyProtection="1">
      <alignment horizontal="left" vertical="center" wrapText="1"/>
      <protection locked="0"/>
    </xf>
    <xf numFmtId="3" fontId="7" fillId="0" borderId="4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horizontal="right" vertical="center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>
      <alignment horizontal="center" vertical="center" wrapText="1"/>
    </xf>
    <xf numFmtId="0" fontId="0" fillId="4" borderId="0" xfId="0" applyFill="1"/>
    <xf numFmtId="3" fontId="7" fillId="0" borderId="7" xfId="0" applyNumberFormat="1" applyFont="1" applyBorder="1" applyAlignment="1">
      <alignment horizontal="right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164" fontId="0" fillId="0" borderId="0" xfId="0" applyNumberFormat="1"/>
    <xf numFmtId="10" fontId="0" fillId="0" borderId="0" xfId="0" applyNumberFormat="1"/>
    <xf numFmtId="0" fontId="8" fillId="0" borderId="4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164" fontId="7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10" fillId="5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0" fillId="6" borderId="0" xfId="0" applyFill="1"/>
    <xf numFmtId="0" fontId="4" fillId="0" borderId="1" xfId="1" applyFont="1" applyBorder="1" applyAlignment="1">
      <alignment horizontal="left" vertical="center" indent="6"/>
    </xf>
    <xf numFmtId="0" fontId="4" fillId="0" borderId="2" xfId="1" applyFont="1" applyBorder="1" applyAlignment="1">
      <alignment horizontal="left" vertical="center" indent="6"/>
    </xf>
    <xf numFmtId="0" fontId="4" fillId="0" borderId="3" xfId="1" applyFont="1" applyBorder="1" applyAlignment="1">
      <alignment horizontal="left" vertical="center" indent="6"/>
    </xf>
    <xf numFmtId="0" fontId="3" fillId="2" borderId="0" xfId="1" applyFont="1" applyFill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104774</xdr:rowOff>
    </xdr:from>
    <xdr:to>
      <xdr:col>18</xdr:col>
      <xdr:colOff>723900</xdr:colOff>
      <xdr:row>7</xdr:row>
      <xdr:rowOff>57149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1525" y="104774"/>
          <a:ext cx="13668375" cy="13430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informe sobre violencia de género</a:t>
          </a:r>
          <a:endParaRPr lang="es-ES" sz="1100" b="1" i="0" u="none" strike="noStrike" cap="non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endParaRPr lang="es-ES" sz="1100" b="1" i="0" u="none" strike="noStrike" cap="non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Datos por T.S.J.</a:t>
          </a:r>
        </a:p>
      </xdr:txBody>
    </xdr:sp>
    <xdr:clientData/>
  </xdr:twoCellAnchor>
  <xdr:twoCellAnchor editAs="oneCell">
    <xdr:from>
      <xdr:col>1</xdr:col>
      <xdr:colOff>95250</xdr:colOff>
      <xdr:row>0</xdr:row>
      <xdr:rowOff>161924</xdr:rowOff>
    </xdr:from>
    <xdr:to>
      <xdr:col>2</xdr:col>
      <xdr:colOff>243514</xdr:colOff>
      <xdr:row>7</xdr:row>
      <xdr:rowOff>19050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857250" y="161924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19</xdr:col>
      <xdr:colOff>476250</xdr:colOff>
      <xdr:row>1</xdr:row>
      <xdr:rowOff>0</xdr:rowOff>
    </xdr:from>
    <xdr:to>
      <xdr:col>20</xdr:col>
      <xdr:colOff>495300</xdr:colOff>
      <xdr:row>5</xdr:row>
      <xdr:rowOff>171450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190500"/>
          <a:ext cx="857250" cy="971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Cataluña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28575</xdr:rowOff>
    </xdr:from>
    <xdr:to>
      <xdr:col>10</xdr:col>
      <xdr:colOff>237748</xdr:colOff>
      <xdr:row>30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866773" y="60483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57150</xdr:colOff>
      <xdr:row>38</xdr:row>
      <xdr:rowOff>9525</xdr:rowOff>
    </xdr:from>
    <xdr:to>
      <xdr:col>10</xdr:col>
      <xdr:colOff>266325</xdr:colOff>
      <xdr:row>39</xdr:row>
      <xdr:rowOff>142800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895350" y="86963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9524</xdr:colOff>
      <xdr:row>52</xdr:row>
      <xdr:rowOff>19050</xdr:rowOff>
    </xdr:from>
    <xdr:to>
      <xdr:col>10</xdr:col>
      <xdr:colOff>218699</xdr:colOff>
      <xdr:row>53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847724" y="12039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85725</xdr:rowOff>
    </xdr:from>
    <xdr:to>
      <xdr:col>10</xdr:col>
      <xdr:colOff>209175</xdr:colOff>
      <xdr:row>66</xdr:row>
      <xdr:rowOff>57150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838200" y="14973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9525</xdr:colOff>
      <xdr:row>93</xdr:row>
      <xdr:rowOff>123825</xdr:rowOff>
    </xdr:from>
    <xdr:to>
      <xdr:col>10</xdr:col>
      <xdr:colOff>218700</xdr:colOff>
      <xdr:row>95</xdr:row>
      <xdr:rowOff>95250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847725" y="219932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38100</xdr:colOff>
      <xdr:row>106</xdr:row>
      <xdr:rowOff>76200</xdr:rowOff>
    </xdr:from>
    <xdr:to>
      <xdr:col>10</xdr:col>
      <xdr:colOff>247275</xdr:colOff>
      <xdr:row>108</xdr:row>
      <xdr:rowOff>47625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876300" y="2494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800100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800100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28575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838200" y="36652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0</xdr:col>
      <xdr:colOff>800100</xdr:colOff>
      <xdr:row>171</xdr:row>
      <xdr:rowOff>133350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800100" y="393096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47625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838200" y="423481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0</xdr:col>
      <xdr:colOff>819150</xdr:colOff>
      <xdr:row>201</xdr:row>
      <xdr:rowOff>38100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819150" y="45281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819150</xdr:colOff>
      <xdr:row>215</xdr:row>
      <xdr:rowOff>19050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/>
      </xdr:nvSpPr>
      <xdr:spPr>
        <a:xfrm>
          <a:off x="819150" y="48501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9525</xdr:colOff>
      <xdr:row>151</xdr:row>
      <xdr:rowOff>76200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/>
      </xdr:nvSpPr>
      <xdr:spPr>
        <a:xfrm>
          <a:off x="847725" y="346995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Com. Valenciana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0</xdr:col>
      <xdr:colOff>838198</xdr:colOff>
      <xdr:row>26</xdr:row>
      <xdr:rowOff>38100</xdr:rowOff>
    </xdr:from>
    <xdr:to>
      <xdr:col>10</xdr:col>
      <xdr:colOff>209173</xdr:colOff>
      <xdr:row>30</xdr:row>
      <xdr:rowOff>47625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838198" y="60579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809625</xdr:colOff>
      <xdr:row>37</xdr:row>
      <xdr:rowOff>152400</xdr:rowOff>
    </xdr:from>
    <xdr:to>
      <xdr:col>10</xdr:col>
      <xdr:colOff>180600</xdr:colOff>
      <xdr:row>39</xdr:row>
      <xdr:rowOff>123750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809625" y="86772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52</xdr:row>
      <xdr:rowOff>19050</xdr:rowOff>
    </xdr:from>
    <xdr:to>
      <xdr:col>10</xdr:col>
      <xdr:colOff>199649</xdr:colOff>
      <xdr:row>53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828674" y="12039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64</xdr:row>
      <xdr:rowOff>0</xdr:rowOff>
    </xdr:from>
    <xdr:to>
      <xdr:col>10</xdr:col>
      <xdr:colOff>228225</xdr:colOff>
      <xdr:row>65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857250" y="14887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28575</xdr:colOff>
      <xdr:row>94</xdr:row>
      <xdr:rowOff>28575</xdr:rowOff>
    </xdr:from>
    <xdr:to>
      <xdr:col>10</xdr:col>
      <xdr:colOff>237750</xdr:colOff>
      <xdr:row>96</xdr:row>
      <xdr:rowOff>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/>
      </xdr:nvSpPr>
      <xdr:spPr>
        <a:xfrm>
          <a:off x="866775" y="22059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106</xdr:row>
      <xdr:rowOff>9525</xdr:rowOff>
    </xdr:from>
    <xdr:to>
      <xdr:col>10</xdr:col>
      <xdr:colOff>199650</xdr:colOff>
      <xdr:row>107</xdr:row>
      <xdr:rowOff>142875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/>
      </xdr:nvSpPr>
      <xdr:spPr>
        <a:xfrm>
          <a:off x="828675" y="24879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809625</xdr:colOff>
      <xdr:row>136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809625" y="30832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161</xdr:row>
      <xdr:rowOff>9525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857250" y="36633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9525</xdr:colOff>
      <xdr:row>172</xdr:row>
      <xdr:rowOff>38100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/>
      </xdr:nvSpPr>
      <xdr:spPr>
        <a:xfrm>
          <a:off x="847725" y="39462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0</xdr:col>
      <xdr:colOff>819150</xdr:colOff>
      <xdr:row>186</xdr:row>
      <xdr:rowOff>57150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/>
      </xdr:nvSpPr>
      <xdr:spPr>
        <a:xfrm>
          <a:off x="819150" y="423576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19050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/>
      </xdr:nvSpPr>
      <xdr:spPr>
        <a:xfrm>
          <a:off x="838200" y="45262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809625</xdr:colOff>
      <xdr:row>214</xdr:row>
      <xdr:rowOff>152400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/>
      </xdr:nvSpPr>
      <xdr:spPr>
        <a:xfrm>
          <a:off x="809625" y="484536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19050</xdr:colOff>
      <xdr:row>150</xdr:row>
      <xdr:rowOff>152400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/>
      </xdr:nvSpPr>
      <xdr:spPr>
        <a:xfrm>
          <a:off x="857250" y="345948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95250</xdr:rowOff>
    </xdr:from>
    <xdr:to>
      <xdr:col>10</xdr:col>
      <xdr:colOff>237748</xdr:colOff>
      <xdr:row>30</xdr:row>
      <xdr:rowOff>104775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866773" y="611505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38</xdr:row>
      <xdr:rowOff>47625</xdr:rowOff>
    </xdr:from>
    <xdr:to>
      <xdr:col>10</xdr:col>
      <xdr:colOff>228225</xdr:colOff>
      <xdr:row>40</xdr:row>
      <xdr:rowOff>18975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857250" y="87344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52</xdr:row>
      <xdr:rowOff>28575</xdr:rowOff>
    </xdr:from>
    <xdr:to>
      <xdr:col>10</xdr:col>
      <xdr:colOff>199649</xdr:colOff>
      <xdr:row>54</xdr:row>
      <xdr:rowOff>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/>
      </xdr:nvSpPr>
      <xdr:spPr>
        <a:xfrm>
          <a:off x="828674" y="12049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64</xdr:row>
      <xdr:rowOff>76200</xdr:rowOff>
    </xdr:from>
    <xdr:to>
      <xdr:col>10</xdr:col>
      <xdr:colOff>256800</xdr:colOff>
      <xdr:row>66</xdr:row>
      <xdr:rowOff>47625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885825" y="149637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28575</xdr:colOff>
      <xdr:row>94</xdr:row>
      <xdr:rowOff>19050</xdr:rowOff>
    </xdr:from>
    <xdr:to>
      <xdr:col>10</xdr:col>
      <xdr:colOff>237750</xdr:colOff>
      <xdr:row>95</xdr:row>
      <xdr:rowOff>152400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/>
      </xdr:nvSpPr>
      <xdr:spPr>
        <a:xfrm>
          <a:off x="866775" y="22050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9525</xdr:colOff>
      <xdr:row>105</xdr:row>
      <xdr:rowOff>152400</xdr:rowOff>
    </xdr:from>
    <xdr:to>
      <xdr:col>10</xdr:col>
      <xdr:colOff>218700</xdr:colOff>
      <xdr:row>107</xdr:row>
      <xdr:rowOff>123825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/>
      </xdr:nvSpPr>
      <xdr:spPr>
        <a:xfrm>
          <a:off x="847725" y="24860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136</xdr:row>
      <xdr:rowOff>19050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/>
      </xdr:nvSpPr>
      <xdr:spPr>
        <a:xfrm>
          <a:off x="847725" y="30822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161</xdr:row>
      <xdr:rowOff>38100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/>
      </xdr:nvSpPr>
      <xdr:spPr>
        <a:xfrm>
          <a:off x="847725" y="366617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57150</xdr:colOff>
      <xdr:row>172</xdr:row>
      <xdr:rowOff>47625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/>
      </xdr:nvSpPr>
      <xdr:spPr>
        <a:xfrm>
          <a:off x="895350" y="39471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57150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/>
      </xdr:nvSpPr>
      <xdr:spPr>
        <a:xfrm>
          <a:off x="838200" y="423576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201</xdr:row>
      <xdr:rowOff>47625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/>
      </xdr:nvSpPr>
      <xdr:spPr>
        <a:xfrm>
          <a:off x="857250" y="45291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828675</xdr:colOff>
      <xdr:row>215</xdr:row>
      <xdr:rowOff>47625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/>
      </xdr:nvSpPr>
      <xdr:spPr>
        <a:xfrm>
          <a:off x="828675" y="48529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28575</xdr:colOff>
      <xdr:row>150</xdr:row>
      <xdr:rowOff>142875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/>
      </xdr:nvSpPr>
      <xdr:spPr>
        <a:xfrm>
          <a:off x="866775" y="345852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4" name="23 Rectángulo redondeado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Extremadura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19048</xdr:colOff>
      <xdr:row>26</xdr:row>
      <xdr:rowOff>19050</xdr:rowOff>
    </xdr:from>
    <xdr:to>
      <xdr:col>10</xdr:col>
      <xdr:colOff>228223</xdr:colOff>
      <xdr:row>30</xdr:row>
      <xdr:rowOff>28575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/>
      </xdr:nvSpPr>
      <xdr:spPr>
        <a:xfrm>
          <a:off x="857248" y="603885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9525</xdr:rowOff>
    </xdr:from>
    <xdr:to>
      <xdr:col>10</xdr:col>
      <xdr:colOff>209175</xdr:colOff>
      <xdr:row>39</xdr:row>
      <xdr:rowOff>142800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838200" y="86963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19049</xdr:colOff>
      <xdr:row>52</xdr:row>
      <xdr:rowOff>0</xdr:rowOff>
    </xdr:from>
    <xdr:to>
      <xdr:col>10</xdr:col>
      <xdr:colOff>228224</xdr:colOff>
      <xdr:row>53</xdr:row>
      <xdr:rowOff>133350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857249" y="12020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38100</xdr:colOff>
      <xdr:row>63</xdr:row>
      <xdr:rowOff>133350</xdr:rowOff>
    </xdr:from>
    <xdr:to>
      <xdr:col>10</xdr:col>
      <xdr:colOff>247275</xdr:colOff>
      <xdr:row>65</xdr:row>
      <xdr:rowOff>76200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876300" y="1483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819150</xdr:colOff>
      <xdr:row>94</xdr:row>
      <xdr:rowOff>19050</xdr:rowOff>
    </xdr:from>
    <xdr:to>
      <xdr:col>10</xdr:col>
      <xdr:colOff>190125</xdr:colOff>
      <xdr:row>95</xdr:row>
      <xdr:rowOff>152400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/>
      </xdr:nvSpPr>
      <xdr:spPr>
        <a:xfrm>
          <a:off x="819150" y="22050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106</xdr:row>
      <xdr:rowOff>66675</xdr:rowOff>
    </xdr:from>
    <xdr:to>
      <xdr:col>10</xdr:col>
      <xdr:colOff>256800</xdr:colOff>
      <xdr:row>108</xdr:row>
      <xdr:rowOff>38100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885825" y="24936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136</xdr:row>
      <xdr:rowOff>9525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/>
      </xdr:nvSpPr>
      <xdr:spPr>
        <a:xfrm>
          <a:off x="838200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161</xdr:row>
      <xdr:rowOff>47625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SpPr/>
      </xdr:nvSpPr>
      <xdr:spPr>
        <a:xfrm>
          <a:off x="857250" y="36671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9525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SpPr/>
      </xdr:nvSpPr>
      <xdr:spPr>
        <a:xfrm>
          <a:off x="838200" y="394335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185</xdr:row>
      <xdr:rowOff>133350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/>
      </xdr:nvSpPr>
      <xdr:spPr>
        <a:xfrm>
          <a:off x="838200" y="42271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C00-000013000000}"/>
            </a:ext>
          </a:extLst>
        </xdr:cNvPr>
        <xdr:cNvSpPr/>
      </xdr:nvSpPr>
      <xdr:spPr>
        <a:xfrm>
          <a:off x="838200" y="4229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9525</xdr:colOff>
      <xdr:row>201</xdr:row>
      <xdr:rowOff>66675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C00-000014000000}"/>
            </a:ext>
          </a:extLst>
        </xdr:cNvPr>
        <xdr:cNvSpPr/>
      </xdr:nvSpPr>
      <xdr:spPr>
        <a:xfrm>
          <a:off x="847725" y="4531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0</xdr:col>
      <xdr:colOff>828675</xdr:colOff>
      <xdr:row>215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SpPr/>
      </xdr:nvSpPr>
      <xdr:spPr>
        <a:xfrm>
          <a:off x="828675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9525</xdr:colOff>
      <xdr:row>150</xdr:row>
      <xdr:rowOff>142875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SpPr/>
      </xdr:nvSpPr>
      <xdr:spPr>
        <a:xfrm>
          <a:off x="847725" y="345852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C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Galicia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85723</xdr:colOff>
      <xdr:row>26</xdr:row>
      <xdr:rowOff>0</xdr:rowOff>
    </xdr:from>
    <xdr:to>
      <xdr:col>10</xdr:col>
      <xdr:colOff>294898</xdr:colOff>
      <xdr:row>30</xdr:row>
      <xdr:rowOff>9525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923923" y="60198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66675</xdr:rowOff>
    </xdr:from>
    <xdr:to>
      <xdr:col>10</xdr:col>
      <xdr:colOff>209175</xdr:colOff>
      <xdr:row>40</xdr:row>
      <xdr:rowOff>38025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838200" y="87534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57149</xdr:colOff>
      <xdr:row>52</xdr:row>
      <xdr:rowOff>9525</xdr:rowOff>
    </xdr:from>
    <xdr:to>
      <xdr:col>10</xdr:col>
      <xdr:colOff>266324</xdr:colOff>
      <xdr:row>53</xdr:row>
      <xdr:rowOff>142875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/>
      </xdr:nvSpPr>
      <xdr:spPr>
        <a:xfrm>
          <a:off x="895349" y="12030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28575</xdr:colOff>
      <xdr:row>63</xdr:row>
      <xdr:rowOff>114300</xdr:rowOff>
    </xdr:from>
    <xdr:to>
      <xdr:col>10</xdr:col>
      <xdr:colOff>237750</xdr:colOff>
      <xdr:row>65</xdr:row>
      <xdr:rowOff>57150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/>
      </xdr:nvSpPr>
      <xdr:spPr>
        <a:xfrm>
          <a:off x="866775" y="14811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19050</xdr:colOff>
      <xdr:row>94</xdr:row>
      <xdr:rowOff>57150</xdr:rowOff>
    </xdr:from>
    <xdr:to>
      <xdr:col>10</xdr:col>
      <xdr:colOff>228225</xdr:colOff>
      <xdr:row>96</xdr:row>
      <xdr:rowOff>28575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/>
      </xdr:nvSpPr>
      <xdr:spPr>
        <a:xfrm>
          <a:off x="857250" y="22088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38100</xdr:colOff>
      <xdr:row>106</xdr:row>
      <xdr:rowOff>28575</xdr:rowOff>
    </xdr:from>
    <xdr:to>
      <xdr:col>10</xdr:col>
      <xdr:colOff>247275</xdr:colOff>
      <xdr:row>108</xdr:row>
      <xdr:rowOff>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/>
      </xdr:nvSpPr>
      <xdr:spPr>
        <a:xfrm>
          <a:off x="876300" y="248983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136</xdr:row>
      <xdr:rowOff>57150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/>
      </xdr:nvSpPr>
      <xdr:spPr>
        <a:xfrm>
          <a:off x="819150" y="308610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28575</xdr:colOff>
      <xdr:row>160</xdr:row>
      <xdr:rowOff>152400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/>
      </xdr:nvSpPr>
      <xdr:spPr>
        <a:xfrm>
          <a:off x="866775" y="365950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19050</xdr:colOff>
      <xdr:row>171</xdr:row>
      <xdr:rowOff>228600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/>
      </xdr:nvSpPr>
      <xdr:spPr>
        <a:xfrm>
          <a:off x="857250" y="39404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0</xdr:col>
      <xdr:colOff>819150</xdr:colOff>
      <xdr:row>186</xdr:row>
      <xdr:rowOff>38100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/>
      </xdr:nvSpPr>
      <xdr:spPr>
        <a:xfrm>
          <a:off x="819150" y="423386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38100</xdr:colOff>
      <xdr:row>200</xdr:row>
      <xdr:rowOff>152400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/>
      </xdr:nvSpPr>
      <xdr:spPr>
        <a:xfrm>
          <a:off x="876300" y="452151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47625</xdr:colOff>
      <xdr:row>215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/>
      </xdr:nvSpPr>
      <xdr:spPr>
        <a:xfrm>
          <a:off x="885825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38100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/>
      </xdr:nvSpPr>
      <xdr:spPr>
        <a:xfrm>
          <a:off x="838200" y="346614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D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Madrid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9523</xdr:colOff>
      <xdr:row>26</xdr:row>
      <xdr:rowOff>66675</xdr:rowOff>
    </xdr:from>
    <xdr:to>
      <xdr:col>10</xdr:col>
      <xdr:colOff>218698</xdr:colOff>
      <xdr:row>30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847723" y="60864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38</xdr:row>
      <xdr:rowOff>19050</xdr:rowOff>
    </xdr:from>
    <xdr:to>
      <xdr:col>10</xdr:col>
      <xdr:colOff>237750</xdr:colOff>
      <xdr:row>39</xdr:row>
      <xdr:rowOff>152325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/>
      </xdr:nvSpPr>
      <xdr:spPr>
        <a:xfrm>
          <a:off x="866775" y="870585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51</xdr:row>
      <xdr:rowOff>142875</xdr:rowOff>
    </xdr:from>
    <xdr:to>
      <xdr:col>10</xdr:col>
      <xdr:colOff>199649</xdr:colOff>
      <xdr:row>53</xdr:row>
      <xdr:rowOff>114300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828674" y="120015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819150</xdr:colOff>
      <xdr:row>64</xdr:row>
      <xdr:rowOff>85725</xdr:rowOff>
    </xdr:from>
    <xdr:to>
      <xdr:col>10</xdr:col>
      <xdr:colOff>190125</xdr:colOff>
      <xdr:row>66</xdr:row>
      <xdr:rowOff>57150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SpPr/>
      </xdr:nvSpPr>
      <xdr:spPr>
        <a:xfrm>
          <a:off x="819150" y="14973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47625</xdr:rowOff>
    </xdr:from>
    <xdr:to>
      <xdr:col>10</xdr:col>
      <xdr:colOff>209175</xdr:colOff>
      <xdr:row>96</xdr:row>
      <xdr:rowOff>19050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/>
      </xdr:nvSpPr>
      <xdr:spPr>
        <a:xfrm>
          <a:off x="838200" y="220789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819150</xdr:colOff>
      <xdr:row>106</xdr:row>
      <xdr:rowOff>66675</xdr:rowOff>
    </xdr:from>
    <xdr:to>
      <xdr:col>10</xdr:col>
      <xdr:colOff>190125</xdr:colOff>
      <xdr:row>108</xdr:row>
      <xdr:rowOff>38100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SpPr/>
      </xdr:nvSpPr>
      <xdr:spPr>
        <a:xfrm>
          <a:off x="819150" y="24936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136</xdr:row>
      <xdr:rowOff>9525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847725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161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/>
      </xdr:nvSpPr>
      <xdr:spPr>
        <a:xfrm>
          <a:off x="876300" y="36652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19050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SpPr/>
      </xdr:nvSpPr>
      <xdr:spPr>
        <a:xfrm>
          <a:off x="838200" y="39443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85725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/>
      </xdr:nvSpPr>
      <xdr:spPr>
        <a:xfrm>
          <a:off x="838200" y="423862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200</xdr:row>
      <xdr:rowOff>123825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SpPr/>
      </xdr:nvSpPr>
      <xdr:spPr>
        <a:xfrm>
          <a:off x="838200" y="45186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1</xdr:col>
      <xdr:colOff>9525</xdr:colOff>
      <xdr:row>214</xdr:row>
      <xdr:rowOff>104775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E00-000015000000}"/>
            </a:ext>
          </a:extLst>
        </xdr:cNvPr>
        <xdr:cNvSpPr/>
      </xdr:nvSpPr>
      <xdr:spPr>
        <a:xfrm>
          <a:off x="847725" y="484060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819150</xdr:colOff>
      <xdr:row>151</xdr:row>
      <xdr:rowOff>38100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E00-000016000000}"/>
            </a:ext>
          </a:extLst>
        </xdr:cNvPr>
        <xdr:cNvSpPr/>
      </xdr:nvSpPr>
      <xdr:spPr>
        <a:xfrm>
          <a:off x="819150" y="346614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Región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Murcia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85725</xdr:rowOff>
    </xdr:from>
    <xdr:to>
      <xdr:col>10</xdr:col>
      <xdr:colOff>237748</xdr:colOff>
      <xdr:row>30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/>
      </xdr:nvSpPr>
      <xdr:spPr>
        <a:xfrm>
          <a:off x="866773" y="61055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819150</xdr:colOff>
      <xdr:row>38</xdr:row>
      <xdr:rowOff>19050</xdr:rowOff>
    </xdr:from>
    <xdr:to>
      <xdr:col>10</xdr:col>
      <xdr:colOff>190125</xdr:colOff>
      <xdr:row>39</xdr:row>
      <xdr:rowOff>152325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/>
      </xdr:nvSpPr>
      <xdr:spPr>
        <a:xfrm>
          <a:off x="819150" y="870585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38099</xdr:colOff>
      <xdr:row>52</xdr:row>
      <xdr:rowOff>28575</xdr:rowOff>
    </xdr:from>
    <xdr:to>
      <xdr:col>10</xdr:col>
      <xdr:colOff>247274</xdr:colOff>
      <xdr:row>54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876299" y="12049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19050</xdr:rowOff>
    </xdr:from>
    <xdr:to>
      <xdr:col>10</xdr:col>
      <xdr:colOff>209175</xdr:colOff>
      <xdr:row>65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>
        <a:xfrm>
          <a:off x="838200" y="14906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828675</xdr:colOff>
      <xdr:row>94</xdr:row>
      <xdr:rowOff>9525</xdr:rowOff>
    </xdr:from>
    <xdr:to>
      <xdr:col>10</xdr:col>
      <xdr:colOff>199650</xdr:colOff>
      <xdr:row>95</xdr:row>
      <xdr:rowOff>142875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/>
      </xdr:nvSpPr>
      <xdr:spPr>
        <a:xfrm>
          <a:off x="828675" y="22040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106</xdr:row>
      <xdr:rowOff>19050</xdr:rowOff>
    </xdr:from>
    <xdr:to>
      <xdr:col>10</xdr:col>
      <xdr:colOff>256800</xdr:colOff>
      <xdr:row>107</xdr:row>
      <xdr:rowOff>152400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/>
      </xdr:nvSpPr>
      <xdr:spPr>
        <a:xfrm>
          <a:off x="885825" y="24888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47625</xdr:colOff>
      <xdr:row>136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/>
      </xdr:nvSpPr>
      <xdr:spPr>
        <a:xfrm>
          <a:off x="885825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161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/>
      </xdr:nvSpPr>
      <xdr:spPr>
        <a:xfrm>
          <a:off x="876300" y="36623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19050</xdr:colOff>
      <xdr:row>172</xdr:row>
      <xdr:rowOff>19050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SpPr/>
      </xdr:nvSpPr>
      <xdr:spPr>
        <a:xfrm>
          <a:off x="857250" y="39443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186</xdr:row>
      <xdr:rowOff>57150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/>
      </xdr:nvSpPr>
      <xdr:spPr>
        <a:xfrm>
          <a:off x="838200" y="423576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28575</xdr:colOff>
      <xdr:row>201</xdr:row>
      <xdr:rowOff>9525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SpPr/>
      </xdr:nvSpPr>
      <xdr:spPr>
        <a:xfrm>
          <a:off x="866775" y="45253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28575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SpPr/>
      </xdr:nvSpPr>
      <xdr:spPr>
        <a:xfrm>
          <a:off x="838200" y="48510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SpPr/>
      </xdr:nvSpPr>
      <xdr:spPr>
        <a:xfrm>
          <a:off x="838200" y="346233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Foral de Navarra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26</xdr:row>
      <xdr:rowOff>47625</xdr:rowOff>
    </xdr:from>
    <xdr:to>
      <xdr:col>10</xdr:col>
      <xdr:colOff>237748</xdr:colOff>
      <xdr:row>30</xdr:row>
      <xdr:rowOff>57150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866773" y="60674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47625</xdr:rowOff>
    </xdr:from>
    <xdr:to>
      <xdr:col>10</xdr:col>
      <xdr:colOff>209175</xdr:colOff>
      <xdr:row>40</xdr:row>
      <xdr:rowOff>18975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838200" y="87344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828674</xdr:colOff>
      <xdr:row>52</xdr:row>
      <xdr:rowOff>9525</xdr:rowOff>
    </xdr:from>
    <xdr:to>
      <xdr:col>10</xdr:col>
      <xdr:colOff>199649</xdr:colOff>
      <xdr:row>53</xdr:row>
      <xdr:rowOff>142875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>
        <a:xfrm>
          <a:off x="828674" y="12030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64</xdr:row>
      <xdr:rowOff>19050</xdr:rowOff>
    </xdr:from>
    <xdr:to>
      <xdr:col>10</xdr:col>
      <xdr:colOff>228225</xdr:colOff>
      <xdr:row>65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/>
      </xdr:nvSpPr>
      <xdr:spPr>
        <a:xfrm>
          <a:off x="857250" y="14906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28575</xdr:rowOff>
    </xdr:from>
    <xdr:to>
      <xdr:col>10</xdr:col>
      <xdr:colOff>209175</xdr:colOff>
      <xdr:row>96</xdr:row>
      <xdr:rowOff>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/>
      </xdr:nvSpPr>
      <xdr:spPr>
        <a:xfrm>
          <a:off x="838200" y="220599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106</xdr:row>
      <xdr:rowOff>57150</xdr:rowOff>
    </xdr:from>
    <xdr:to>
      <xdr:col>10</xdr:col>
      <xdr:colOff>199650</xdr:colOff>
      <xdr:row>108</xdr:row>
      <xdr:rowOff>28575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/>
      </xdr:nvSpPr>
      <xdr:spPr>
        <a:xfrm>
          <a:off x="828675" y="24926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136</xdr:row>
      <xdr:rowOff>9525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SpPr/>
      </xdr:nvSpPr>
      <xdr:spPr>
        <a:xfrm>
          <a:off x="857250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161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SpPr/>
      </xdr:nvSpPr>
      <xdr:spPr>
        <a:xfrm>
          <a:off x="847725" y="36652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9525</xdr:colOff>
      <xdr:row>172</xdr:row>
      <xdr:rowOff>9525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SpPr/>
      </xdr:nvSpPr>
      <xdr:spPr>
        <a:xfrm>
          <a:off x="847725" y="394335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9525</xdr:colOff>
      <xdr:row>186</xdr:row>
      <xdr:rowOff>38100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SpPr/>
      </xdr:nvSpPr>
      <xdr:spPr>
        <a:xfrm>
          <a:off x="847725" y="423386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9525</xdr:colOff>
      <xdr:row>201</xdr:row>
      <xdr:rowOff>38100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SpPr/>
      </xdr:nvSpPr>
      <xdr:spPr>
        <a:xfrm>
          <a:off x="847725" y="45281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0</xdr:col>
      <xdr:colOff>828675</xdr:colOff>
      <xdr:row>215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1000-000015000000}"/>
            </a:ext>
          </a:extLst>
        </xdr:cNvPr>
        <xdr:cNvSpPr/>
      </xdr:nvSpPr>
      <xdr:spPr>
        <a:xfrm>
          <a:off x="828675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150</xdr:row>
      <xdr:rowOff>171450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1000-000016000000}"/>
            </a:ext>
          </a:extLst>
        </xdr:cNvPr>
        <xdr:cNvSpPr/>
      </xdr:nvSpPr>
      <xdr:spPr>
        <a:xfrm>
          <a:off x="838200" y="346138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10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Pais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Vasco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9523</xdr:colOff>
      <xdr:row>26</xdr:row>
      <xdr:rowOff>47625</xdr:rowOff>
    </xdr:from>
    <xdr:to>
      <xdr:col>10</xdr:col>
      <xdr:colOff>218698</xdr:colOff>
      <xdr:row>30</xdr:row>
      <xdr:rowOff>57150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/>
      </xdr:nvSpPr>
      <xdr:spPr>
        <a:xfrm>
          <a:off x="847723" y="60674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38</xdr:row>
      <xdr:rowOff>28575</xdr:rowOff>
    </xdr:from>
    <xdr:to>
      <xdr:col>10</xdr:col>
      <xdr:colOff>218700</xdr:colOff>
      <xdr:row>39</xdr:row>
      <xdr:rowOff>161850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/>
      </xdr:nvSpPr>
      <xdr:spPr>
        <a:xfrm>
          <a:off x="847725" y="87153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19049</xdr:colOff>
      <xdr:row>52</xdr:row>
      <xdr:rowOff>57150</xdr:rowOff>
    </xdr:from>
    <xdr:to>
      <xdr:col>10</xdr:col>
      <xdr:colOff>228224</xdr:colOff>
      <xdr:row>54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/>
      </xdr:nvSpPr>
      <xdr:spPr>
        <a:xfrm>
          <a:off x="857249" y="120777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47625</xdr:colOff>
      <xdr:row>63</xdr:row>
      <xdr:rowOff>142875</xdr:rowOff>
    </xdr:from>
    <xdr:to>
      <xdr:col>10</xdr:col>
      <xdr:colOff>256800</xdr:colOff>
      <xdr:row>65</xdr:row>
      <xdr:rowOff>85725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/>
      </xdr:nvSpPr>
      <xdr:spPr>
        <a:xfrm>
          <a:off x="885825" y="148399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/>
      </xdr:nvSpPr>
      <xdr:spPr>
        <a:xfrm>
          <a:off x="838200" y="178784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/>
      </xdr:nvSpPr>
      <xdr:spPr>
        <a:xfrm>
          <a:off x="838200" y="1852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47625</xdr:colOff>
      <xdr:row>93</xdr:row>
      <xdr:rowOff>133350</xdr:rowOff>
    </xdr:from>
    <xdr:to>
      <xdr:col>10</xdr:col>
      <xdr:colOff>256800</xdr:colOff>
      <xdr:row>95</xdr:row>
      <xdr:rowOff>104775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/>
      </xdr:nvSpPr>
      <xdr:spPr>
        <a:xfrm>
          <a:off x="885825" y="22002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57150</xdr:colOff>
      <xdr:row>106</xdr:row>
      <xdr:rowOff>47625</xdr:rowOff>
    </xdr:from>
    <xdr:to>
      <xdr:col>10</xdr:col>
      <xdr:colOff>266325</xdr:colOff>
      <xdr:row>108</xdr:row>
      <xdr:rowOff>19050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/>
      </xdr:nvSpPr>
      <xdr:spPr>
        <a:xfrm>
          <a:off x="895350" y="249174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/>
      </xdr:nvSpPr>
      <xdr:spPr>
        <a:xfrm>
          <a:off x="838200" y="264509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SpPr/>
      </xdr:nvSpPr>
      <xdr:spPr>
        <a:xfrm>
          <a:off x="838200" y="2709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135</xdr:row>
      <xdr:rowOff>142875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SpPr/>
      </xdr:nvSpPr>
      <xdr:spPr>
        <a:xfrm>
          <a:off x="857250" y="30784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160</xdr:row>
      <xdr:rowOff>171450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/>
      </xdr:nvSpPr>
      <xdr:spPr>
        <a:xfrm>
          <a:off x="876300" y="36614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28575</xdr:colOff>
      <xdr:row>171</xdr:row>
      <xdr:rowOff>200025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SpPr/>
      </xdr:nvSpPr>
      <xdr:spPr>
        <a:xfrm>
          <a:off x="866775" y="393763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38100</xdr:colOff>
      <xdr:row>186</xdr:row>
      <xdr:rowOff>47625</xdr:rowOff>
    </xdr:from>
    <xdr:ext cx="11534400" cy="313200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1100-000012000000}"/>
            </a:ext>
          </a:extLst>
        </xdr:cNvPr>
        <xdr:cNvSpPr/>
      </xdr:nvSpPr>
      <xdr:spPr>
        <a:xfrm>
          <a:off x="876300" y="423481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/>
      </xdr:nvSpPr>
      <xdr:spPr>
        <a:xfrm>
          <a:off x="838200" y="42471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9525</xdr:colOff>
      <xdr:row>201</xdr:row>
      <xdr:rowOff>0</xdr:rowOff>
    </xdr:from>
    <xdr:ext cx="11534400" cy="295275"/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SpPr/>
      </xdr:nvSpPr>
      <xdr:spPr>
        <a:xfrm>
          <a:off x="847725" y="45243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47625</xdr:colOff>
      <xdr:row>214</xdr:row>
      <xdr:rowOff>171450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1100-000015000000}"/>
            </a:ext>
          </a:extLst>
        </xdr:cNvPr>
        <xdr:cNvSpPr/>
      </xdr:nvSpPr>
      <xdr:spPr>
        <a:xfrm>
          <a:off x="885825" y="484727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28575</xdr:colOff>
      <xdr:row>151</xdr:row>
      <xdr:rowOff>9525</xdr:rowOff>
    </xdr:from>
    <xdr:ext cx="11534400" cy="342900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1100-000016000000}"/>
            </a:ext>
          </a:extLst>
        </xdr:cNvPr>
        <xdr:cNvSpPr/>
      </xdr:nvSpPr>
      <xdr:spPr>
        <a:xfrm>
          <a:off x="866775" y="346329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1100-000017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La Rioja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Andalucía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28675" y="1076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27</xdr:row>
      <xdr:rowOff>28575</xdr:rowOff>
    </xdr:from>
    <xdr:to>
      <xdr:col>10</xdr:col>
      <xdr:colOff>237748</xdr:colOff>
      <xdr:row>31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10</xdr:col>
      <xdr:colOff>209175</xdr:colOff>
      <xdr:row>40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52</xdr:row>
      <xdr:rowOff>0</xdr:rowOff>
    </xdr:from>
    <xdr:to>
      <xdr:col>10</xdr:col>
      <xdr:colOff>209174</xdr:colOff>
      <xdr:row>53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10</xdr:col>
      <xdr:colOff>209175</xdr:colOff>
      <xdr:row>65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10</xdr:col>
      <xdr:colOff>209175</xdr:colOff>
      <xdr:row>81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10</xdr:col>
      <xdr:colOff>209175</xdr:colOff>
      <xdr:row>85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38200" y="18640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10</xdr:col>
      <xdr:colOff>209175</xdr:colOff>
      <xdr:row>95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38200" y="21478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10</xdr:col>
      <xdr:colOff>209175</xdr:colOff>
      <xdr:row>107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38200" y="24317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117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121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191</xdr:row>
      <xdr:rowOff>0</xdr:rowOff>
    </xdr:from>
    <xdr:to>
      <xdr:col>10</xdr:col>
      <xdr:colOff>209175</xdr:colOff>
      <xdr:row>192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0</xdr:rowOff>
    </xdr:from>
    <xdr:ext cx="11534400" cy="333375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838200" y="33575625"/>
          <a:ext cx="11534400" cy="3333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Aragón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27</xdr:row>
      <xdr:rowOff>28575</xdr:rowOff>
    </xdr:from>
    <xdr:to>
      <xdr:col>10</xdr:col>
      <xdr:colOff>237748</xdr:colOff>
      <xdr:row>31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10</xdr:col>
      <xdr:colOff>209175</xdr:colOff>
      <xdr:row>40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53</xdr:row>
      <xdr:rowOff>0</xdr:rowOff>
    </xdr:from>
    <xdr:to>
      <xdr:col>10</xdr:col>
      <xdr:colOff>209174</xdr:colOff>
      <xdr:row>54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10</xdr:col>
      <xdr:colOff>209175</xdr:colOff>
      <xdr:row>66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81</xdr:row>
      <xdr:rowOff>0</xdr:rowOff>
    </xdr:from>
    <xdr:to>
      <xdr:col>10</xdr:col>
      <xdr:colOff>209175</xdr:colOff>
      <xdr:row>82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85</xdr:row>
      <xdr:rowOff>0</xdr:rowOff>
    </xdr:from>
    <xdr:to>
      <xdr:col>10</xdr:col>
      <xdr:colOff>209175</xdr:colOff>
      <xdr:row>86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95</xdr:row>
      <xdr:rowOff>0</xdr:rowOff>
    </xdr:from>
    <xdr:to>
      <xdr:col>10</xdr:col>
      <xdr:colOff>209175</xdr:colOff>
      <xdr:row>96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10</xdr:col>
      <xdr:colOff>209175</xdr:colOff>
      <xdr:row>108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118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</a:t>
          </a:r>
        </a:p>
      </xdr:txBody>
    </xdr:sp>
    <xdr:clientData/>
  </xdr:oneCellAnchor>
  <xdr:oneCellAnchor>
    <xdr:from>
      <xdr:col>1</xdr:col>
      <xdr:colOff>0</xdr:colOff>
      <xdr:row>122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838200" y="26889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137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838200" y="3637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838200" y="39576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191</xdr:row>
      <xdr:rowOff>0</xdr:rowOff>
    </xdr:from>
    <xdr:to>
      <xdr:col>10</xdr:col>
      <xdr:colOff>209175</xdr:colOff>
      <xdr:row>192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838200" y="4233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9525</xdr:rowOff>
    </xdr:from>
    <xdr:ext cx="11534400" cy="342900"/>
    <xdr:sp macro="" textlink="">
      <xdr:nvSpPr>
        <xdr:cNvPr id="24" name="23 Rectángulo redondead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838200" y="33547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Principado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Asturias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28573</xdr:colOff>
      <xdr:row>27</xdr:row>
      <xdr:rowOff>28575</xdr:rowOff>
    </xdr:from>
    <xdr:to>
      <xdr:col>10</xdr:col>
      <xdr:colOff>237748</xdr:colOff>
      <xdr:row>31</xdr:row>
      <xdr:rowOff>38100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66773" y="54483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10</xdr:col>
      <xdr:colOff>209175</xdr:colOff>
      <xdr:row>40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38200" y="808672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52</xdr:row>
      <xdr:rowOff>0</xdr:rowOff>
    </xdr:from>
    <xdr:to>
      <xdr:col>10</xdr:col>
      <xdr:colOff>209174</xdr:colOff>
      <xdr:row>53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838199" y="11172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10</xdr:col>
      <xdr:colOff>209175</xdr:colOff>
      <xdr:row>65</xdr:row>
      <xdr:rowOff>133350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838200" y="140112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80</xdr:row>
      <xdr:rowOff>0</xdr:rowOff>
    </xdr:from>
    <xdr:to>
      <xdr:col>10</xdr:col>
      <xdr:colOff>209175</xdr:colOff>
      <xdr:row>81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838200" y="176688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84</xdr:row>
      <xdr:rowOff>0</xdr:rowOff>
    </xdr:from>
    <xdr:to>
      <xdr:col>10</xdr:col>
      <xdr:colOff>209175</xdr:colOff>
      <xdr:row>85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838200" y="183165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94</xdr:row>
      <xdr:rowOff>0</xdr:rowOff>
    </xdr:from>
    <xdr:to>
      <xdr:col>10</xdr:col>
      <xdr:colOff>209175</xdr:colOff>
      <xdr:row>95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838200" y="211550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10</xdr:col>
      <xdr:colOff>209175</xdr:colOff>
      <xdr:row>107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838200" y="23993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117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838200" y="26241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121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838200" y="26889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838200" y="29927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838200" y="3353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838200" y="363759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838200" y="395763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191</xdr:row>
      <xdr:rowOff>0</xdr:rowOff>
    </xdr:from>
    <xdr:to>
      <xdr:col>10</xdr:col>
      <xdr:colOff>209175</xdr:colOff>
      <xdr:row>192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838200" y="40224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838200" y="423386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838200" y="455580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9525</xdr:rowOff>
    </xdr:from>
    <xdr:ext cx="11534400" cy="342900"/>
    <xdr:sp macro="" textlink="">
      <xdr:nvSpPr>
        <xdr:cNvPr id="25" name="24 Rectángulo redondeado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838200" y="33547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Illes Balears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0</xdr:col>
      <xdr:colOff>819148</xdr:colOff>
      <xdr:row>25</xdr:row>
      <xdr:rowOff>123825</xdr:rowOff>
    </xdr:from>
    <xdr:to>
      <xdr:col>10</xdr:col>
      <xdr:colOff>190123</xdr:colOff>
      <xdr:row>29</xdr:row>
      <xdr:rowOff>133350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819148" y="59817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38</xdr:row>
      <xdr:rowOff>28575</xdr:rowOff>
    </xdr:from>
    <xdr:to>
      <xdr:col>10</xdr:col>
      <xdr:colOff>228225</xdr:colOff>
      <xdr:row>39</xdr:row>
      <xdr:rowOff>161850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857250" y="87153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47624</xdr:colOff>
      <xdr:row>52</xdr:row>
      <xdr:rowOff>57150</xdr:rowOff>
    </xdr:from>
    <xdr:to>
      <xdr:col>10</xdr:col>
      <xdr:colOff>256799</xdr:colOff>
      <xdr:row>54</xdr:row>
      <xdr:rowOff>28575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885824" y="120777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28575</xdr:colOff>
      <xdr:row>64</xdr:row>
      <xdr:rowOff>47625</xdr:rowOff>
    </xdr:from>
    <xdr:to>
      <xdr:col>10</xdr:col>
      <xdr:colOff>237750</xdr:colOff>
      <xdr:row>66</xdr:row>
      <xdr:rowOff>19050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866775" y="14935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19050</xdr:colOff>
      <xdr:row>94</xdr:row>
      <xdr:rowOff>0</xdr:rowOff>
    </xdr:from>
    <xdr:to>
      <xdr:col>10</xdr:col>
      <xdr:colOff>228225</xdr:colOff>
      <xdr:row>95</xdr:row>
      <xdr:rowOff>133350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857250" y="22031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106</xdr:row>
      <xdr:rowOff>57150</xdr:rowOff>
    </xdr:from>
    <xdr:to>
      <xdr:col>10</xdr:col>
      <xdr:colOff>228225</xdr:colOff>
      <xdr:row>108</xdr:row>
      <xdr:rowOff>28575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857250" y="24926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38100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876300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66675</xdr:colOff>
      <xdr:row>161</xdr:row>
      <xdr:rowOff>95250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904875" y="36718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0</xdr:col>
      <xdr:colOff>809625</xdr:colOff>
      <xdr:row>172</xdr:row>
      <xdr:rowOff>28575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809625" y="39452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oneCellAnchor>
  <xdr:oneCellAnchor>
    <xdr:from>
      <xdr:col>1</xdr:col>
      <xdr:colOff>9525</xdr:colOff>
      <xdr:row>185</xdr:row>
      <xdr:rowOff>133350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847725" y="42271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38100</xdr:colOff>
      <xdr:row>201</xdr:row>
      <xdr:rowOff>28575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876300" y="452723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</a:t>
          </a:r>
        </a:p>
      </xdr:txBody>
    </xdr:sp>
    <xdr:clientData/>
  </xdr:oneCellAnchor>
  <xdr:oneCellAnchor>
    <xdr:from>
      <xdr:col>1</xdr:col>
      <xdr:colOff>28575</xdr:colOff>
      <xdr:row>215</xdr:row>
      <xdr:rowOff>66675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866775" y="48548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0</xdr:colOff>
      <xdr:row>151</xdr:row>
      <xdr:rowOff>57150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838200" y="3468052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Canarias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38098</xdr:colOff>
      <xdr:row>26</xdr:row>
      <xdr:rowOff>0</xdr:rowOff>
    </xdr:from>
    <xdr:to>
      <xdr:col>10</xdr:col>
      <xdr:colOff>247273</xdr:colOff>
      <xdr:row>30</xdr:row>
      <xdr:rowOff>9525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876298" y="6019800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800100</xdr:colOff>
      <xdr:row>38</xdr:row>
      <xdr:rowOff>104775</xdr:rowOff>
    </xdr:from>
    <xdr:to>
      <xdr:col>10</xdr:col>
      <xdr:colOff>171075</xdr:colOff>
      <xdr:row>40</xdr:row>
      <xdr:rowOff>76125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800100" y="8791575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38099</xdr:colOff>
      <xdr:row>52</xdr:row>
      <xdr:rowOff>19050</xdr:rowOff>
    </xdr:from>
    <xdr:to>
      <xdr:col>10</xdr:col>
      <xdr:colOff>247274</xdr:colOff>
      <xdr:row>53</xdr:row>
      <xdr:rowOff>152400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876299" y="120396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63</xdr:row>
      <xdr:rowOff>171450</xdr:rowOff>
    </xdr:from>
    <xdr:to>
      <xdr:col>10</xdr:col>
      <xdr:colOff>199650</xdr:colOff>
      <xdr:row>65</xdr:row>
      <xdr:rowOff>114300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828675" y="14868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Ingresados directamente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0</xdr:colOff>
      <xdr:row>93</xdr:row>
      <xdr:rowOff>152400</xdr:rowOff>
    </xdr:from>
    <xdr:to>
      <xdr:col>10</xdr:col>
      <xdr:colOff>209175</xdr:colOff>
      <xdr:row>95</xdr:row>
      <xdr:rowOff>123825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838200" y="22021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819150</xdr:colOff>
      <xdr:row>106</xdr:row>
      <xdr:rowOff>0</xdr:rowOff>
    </xdr:from>
    <xdr:to>
      <xdr:col>10</xdr:col>
      <xdr:colOff>190125</xdr:colOff>
      <xdr:row>107</xdr:row>
      <xdr:rowOff>133350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819150" y="248697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28575</xdr:colOff>
      <xdr:row>136</xdr:row>
      <xdr:rowOff>0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866775" y="30803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161</xdr:row>
      <xdr:rowOff>19050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819150" y="366426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38100</xdr:colOff>
      <xdr:row>172</xdr:row>
      <xdr:rowOff>28575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876300" y="39452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9525</xdr:colOff>
      <xdr:row>186</xdr:row>
      <xdr:rowOff>19050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847725" y="423195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0</xdr:col>
      <xdr:colOff>819150</xdr:colOff>
      <xdr:row>200</xdr:row>
      <xdr:rowOff>133350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819150" y="451961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38100</xdr:colOff>
      <xdr:row>214</xdr:row>
      <xdr:rowOff>161925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876300" y="484632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828675</xdr:colOff>
      <xdr:row>151</xdr:row>
      <xdr:rowOff>38100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828675" y="34661475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Cantabria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38098</xdr:colOff>
      <xdr:row>26</xdr:row>
      <xdr:rowOff>85725</xdr:rowOff>
    </xdr:from>
    <xdr:to>
      <xdr:col>10</xdr:col>
      <xdr:colOff>247273</xdr:colOff>
      <xdr:row>30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876298" y="61055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38</xdr:row>
      <xdr:rowOff>38100</xdr:rowOff>
    </xdr:from>
    <xdr:to>
      <xdr:col>10</xdr:col>
      <xdr:colOff>237750</xdr:colOff>
      <xdr:row>40</xdr:row>
      <xdr:rowOff>9450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866775" y="872490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819149</xdr:colOff>
      <xdr:row>52</xdr:row>
      <xdr:rowOff>76200</xdr:rowOff>
    </xdr:from>
    <xdr:to>
      <xdr:col>10</xdr:col>
      <xdr:colOff>190124</xdr:colOff>
      <xdr:row>54</xdr:row>
      <xdr:rowOff>47625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819149" y="12096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0</xdr:colOff>
      <xdr:row>64</xdr:row>
      <xdr:rowOff>9525</xdr:rowOff>
    </xdr:from>
    <xdr:to>
      <xdr:col>10</xdr:col>
      <xdr:colOff>209175</xdr:colOff>
      <xdr:row>65</xdr:row>
      <xdr:rowOff>142875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838200" y="148971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1</xdr:col>
      <xdr:colOff>19050</xdr:colOff>
      <xdr:row>94</xdr:row>
      <xdr:rowOff>76200</xdr:rowOff>
    </xdr:from>
    <xdr:to>
      <xdr:col>10</xdr:col>
      <xdr:colOff>228225</xdr:colOff>
      <xdr:row>96</xdr:row>
      <xdr:rowOff>47625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857250" y="22107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19050</xdr:colOff>
      <xdr:row>106</xdr:row>
      <xdr:rowOff>47625</xdr:rowOff>
    </xdr:from>
    <xdr:to>
      <xdr:col>10</xdr:col>
      <xdr:colOff>228225</xdr:colOff>
      <xdr:row>108</xdr:row>
      <xdr:rowOff>19050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857250" y="249174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136</xdr:row>
      <xdr:rowOff>47625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847725" y="308514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0</xdr:colOff>
      <xdr:row>161</xdr:row>
      <xdr:rowOff>76200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838200" y="36699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0</xdr:col>
      <xdr:colOff>809625</xdr:colOff>
      <xdr:row>171</xdr:row>
      <xdr:rowOff>228600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809625" y="39404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19050</xdr:colOff>
      <xdr:row>186</xdr:row>
      <xdr:rowOff>95250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/>
      </xdr:nvSpPr>
      <xdr:spPr>
        <a:xfrm>
          <a:off x="857250" y="4239577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201</xdr:row>
      <xdr:rowOff>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857250" y="452437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/>
      </xdr:nvSpPr>
      <xdr:spPr>
        <a:xfrm>
          <a:off x="838200" y="48482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1</xdr:col>
      <xdr:colOff>9525</xdr:colOff>
      <xdr:row>151</xdr:row>
      <xdr:rowOff>47625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847725" y="346710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Castilla y León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19048</xdr:colOff>
      <xdr:row>26</xdr:row>
      <xdr:rowOff>85725</xdr:rowOff>
    </xdr:from>
    <xdr:to>
      <xdr:col>10</xdr:col>
      <xdr:colOff>228223</xdr:colOff>
      <xdr:row>30</xdr:row>
      <xdr:rowOff>95250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857248" y="610552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10</xdr:col>
      <xdr:colOff>209175</xdr:colOff>
      <xdr:row>39</xdr:row>
      <xdr:rowOff>133275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838200" y="868680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1</xdr:col>
      <xdr:colOff>9524</xdr:colOff>
      <xdr:row>52</xdr:row>
      <xdr:rowOff>38100</xdr:rowOff>
    </xdr:from>
    <xdr:to>
      <xdr:col>10</xdr:col>
      <xdr:colOff>218699</xdr:colOff>
      <xdr:row>54</xdr:row>
      <xdr:rowOff>9525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847724" y="12058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64</xdr:row>
      <xdr:rowOff>28575</xdr:rowOff>
    </xdr:from>
    <xdr:to>
      <xdr:col>10</xdr:col>
      <xdr:colOff>199650</xdr:colOff>
      <xdr:row>66</xdr:row>
      <xdr:rowOff>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828675" y="14916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819150</xdr:colOff>
      <xdr:row>94</xdr:row>
      <xdr:rowOff>47625</xdr:rowOff>
    </xdr:from>
    <xdr:to>
      <xdr:col>10</xdr:col>
      <xdr:colOff>190125</xdr:colOff>
      <xdr:row>96</xdr:row>
      <xdr:rowOff>19050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819150" y="220789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1</xdr:col>
      <xdr:colOff>9525</xdr:colOff>
      <xdr:row>106</xdr:row>
      <xdr:rowOff>19050</xdr:rowOff>
    </xdr:from>
    <xdr:to>
      <xdr:col>10</xdr:col>
      <xdr:colOff>218700</xdr:colOff>
      <xdr:row>107</xdr:row>
      <xdr:rowOff>152400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847725" y="248888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136</xdr:row>
      <xdr:rowOff>9525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819150" y="308133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9525</xdr:colOff>
      <xdr:row>161</xdr:row>
      <xdr:rowOff>47625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847725" y="36671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28575</xdr:colOff>
      <xdr:row>171</xdr:row>
      <xdr:rowOff>238125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866775" y="39414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38100</xdr:colOff>
      <xdr:row>186</xdr:row>
      <xdr:rowOff>38100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876300" y="42338625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28575</xdr:rowOff>
    </xdr:from>
    <xdr:to>
      <xdr:col>10</xdr:col>
      <xdr:colOff>209175</xdr:colOff>
      <xdr:row>191</xdr:row>
      <xdr:rowOff>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838200" y="4281487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19050</xdr:colOff>
      <xdr:row>201</xdr:row>
      <xdr:rowOff>19050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857250" y="45262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28575</xdr:colOff>
      <xdr:row>215</xdr:row>
      <xdr:rowOff>19050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/>
      </xdr:nvSpPr>
      <xdr:spPr>
        <a:xfrm>
          <a:off x="866775" y="48501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828675</xdr:colOff>
      <xdr:row>150</xdr:row>
      <xdr:rowOff>152400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/>
      </xdr:nvSpPr>
      <xdr:spPr>
        <a:xfrm>
          <a:off x="828675" y="3459480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209550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838200" y="161925"/>
          <a:ext cx="11534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Castilla La Mancha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28574</xdr:rowOff>
    </xdr:from>
    <xdr:to>
      <xdr:col>10</xdr:col>
      <xdr:colOff>218699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47724" y="676274"/>
          <a:ext cx="11534400" cy="314326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sobre la Mujer   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419100</xdr:colOff>
      <xdr:row>1</xdr:row>
      <xdr:rowOff>47625</xdr:rowOff>
    </xdr:from>
    <xdr:to>
      <xdr:col>11</xdr:col>
      <xdr:colOff>257174</xdr:colOff>
      <xdr:row>4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2582525" y="209550"/>
          <a:ext cx="72389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828675</xdr:colOff>
      <xdr:row>7</xdr:row>
      <xdr:rowOff>104775</xdr:rowOff>
    </xdr:from>
    <xdr:to>
      <xdr:col>10</xdr:col>
      <xdr:colOff>199650</xdr:colOff>
      <xdr:row>9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>
        <a:xfrm>
          <a:off x="828675" y="12382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Denuncias, Víctimas, Renuncias y sus Evoluciones</a:t>
          </a:r>
        </a:p>
      </xdr:txBody>
    </xdr:sp>
    <xdr:clientData/>
  </xdr:twoCellAnchor>
  <xdr:twoCellAnchor editAs="oneCell">
    <xdr:from>
      <xdr:col>1</xdr:col>
      <xdr:colOff>9523</xdr:colOff>
      <xdr:row>26</xdr:row>
      <xdr:rowOff>66675</xdr:rowOff>
    </xdr:from>
    <xdr:to>
      <xdr:col>10</xdr:col>
      <xdr:colOff>218698</xdr:colOff>
      <xdr:row>30</xdr:row>
      <xdr:rowOff>76200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/>
      </xdr:nvSpPr>
      <xdr:spPr>
        <a:xfrm>
          <a:off x="847723" y="6086475"/>
          <a:ext cx="11534400" cy="65722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38</xdr:row>
      <xdr:rowOff>19050</xdr:rowOff>
    </xdr:from>
    <xdr:to>
      <xdr:col>10</xdr:col>
      <xdr:colOff>228225</xdr:colOff>
      <xdr:row>39</xdr:row>
      <xdr:rowOff>152325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/>
      </xdr:nvSpPr>
      <xdr:spPr>
        <a:xfrm>
          <a:off x="857250" y="8705850"/>
          <a:ext cx="11534400" cy="2952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 de Terminación de los Procedimientos </a:t>
          </a:r>
        </a:p>
      </xdr:txBody>
    </xdr:sp>
    <xdr:clientData/>
  </xdr:twoCellAnchor>
  <xdr:twoCellAnchor editAs="oneCell">
    <xdr:from>
      <xdr:col>0</xdr:col>
      <xdr:colOff>838199</xdr:colOff>
      <xdr:row>52</xdr:row>
      <xdr:rowOff>0</xdr:rowOff>
    </xdr:from>
    <xdr:to>
      <xdr:col>10</xdr:col>
      <xdr:colOff>209174</xdr:colOff>
      <xdr:row>53</xdr:row>
      <xdr:rowOff>133350</xdr:rowOff>
    </xdr:to>
    <xdr:sp macro="" textlink="">
      <xdr:nvSpPr>
        <xdr:cNvPr id="8" name="7 Rectángulo redondeado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838199" y="120205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800100</xdr:colOff>
      <xdr:row>63</xdr:row>
      <xdr:rowOff>171450</xdr:rowOff>
    </xdr:from>
    <xdr:to>
      <xdr:col>10</xdr:col>
      <xdr:colOff>171075</xdr:colOff>
      <xdr:row>65</xdr:row>
      <xdr:rowOff>114300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800100" y="148685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Penales Ingresados directamente por tipo de procesos</a:t>
          </a:r>
        </a:p>
      </xdr:txBody>
    </xdr:sp>
    <xdr:clientData/>
  </xdr:twoCellAnchor>
  <xdr:twoCellAnchor editAs="oneCell">
    <xdr:from>
      <xdr:col>1</xdr:col>
      <xdr:colOff>0</xdr:colOff>
      <xdr:row>78</xdr:row>
      <xdr:rowOff>0</xdr:rowOff>
    </xdr:from>
    <xdr:to>
      <xdr:col>10</xdr:col>
      <xdr:colOff>209175</xdr:colOff>
      <xdr:row>79</xdr:row>
      <xdr:rowOff>151275</xdr:rowOff>
    </xdr:to>
    <xdr:sp macro="" textlink="">
      <xdr:nvSpPr>
        <xdr:cNvPr id="10" name="9 Rectángulo redondeado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838200" y="176974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 de Violencia de Género                                 </a:t>
          </a:r>
        </a:p>
      </xdr:txBody>
    </xdr:sp>
    <xdr:clientData/>
  </xdr:twoCellAnchor>
  <xdr:twoCellAnchor editAs="oneCell">
    <xdr:from>
      <xdr:col>1</xdr:col>
      <xdr:colOff>0</xdr:colOff>
      <xdr:row>82</xdr:row>
      <xdr:rowOff>0</xdr:rowOff>
    </xdr:from>
    <xdr:to>
      <xdr:col>10</xdr:col>
      <xdr:colOff>209175</xdr:colOff>
      <xdr:row>83</xdr:row>
      <xdr:rowOff>133350</xdr:rowOff>
    </xdr:to>
    <xdr:sp macro="" textlink="">
      <xdr:nvSpPr>
        <xdr:cNvPr id="11" name="10 Rectángulo redondeado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>
        <a:xfrm>
          <a:off x="838200" y="183451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 de Terminación de los Procedimientos</a:t>
          </a:r>
        </a:p>
      </xdr:txBody>
    </xdr:sp>
    <xdr:clientData/>
  </xdr:twoCellAnchor>
  <xdr:twoCellAnchor editAs="oneCell">
    <xdr:from>
      <xdr:col>0</xdr:col>
      <xdr:colOff>828675</xdr:colOff>
      <xdr:row>94</xdr:row>
      <xdr:rowOff>9525</xdr:rowOff>
    </xdr:from>
    <xdr:to>
      <xdr:col>10</xdr:col>
      <xdr:colOff>199650</xdr:colOff>
      <xdr:row>95</xdr:row>
      <xdr:rowOff>142875</xdr:rowOff>
    </xdr:to>
    <xdr:sp macro="" textlink="">
      <xdr:nvSpPr>
        <xdr:cNvPr id="12" name="11 Rectángulo redondeado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>
        <a:xfrm>
          <a:off x="828675" y="220408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twoCellAnchor>
  <xdr:twoCellAnchor editAs="oneCell">
    <xdr:from>
      <xdr:col>0</xdr:col>
      <xdr:colOff>828675</xdr:colOff>
      <xdr:row>106</xdr:row>
      <xdr:rowOff>57150</xdr:rowOff>
    </xdr:from>
    <xdr:to>
      <xdr:col>10</xdr:col>
      <xdr:colOff>199650</xdr:colOff>
      <xdr:row>108</xdr:row>
      <xdr:rowOff>28575</xdr:rowOff>
    </xdr:to>
    <xdr:sp macro="" textlink="">
      <xdr:nvSpPr>
        <xdr:cNvPr id="13" name="12 Rectángulo redondeado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/>
      </xdr:nvSpPr>
      <xdr:spPr>
        <a:xfrm>
          <a:off x="828675" y="249269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twoCellAnchor>
  <xdr:oneCellAnchor>
    <xdr:from>
      <xdr:col>1</xdr:col>
      <xdr:colOff>0</xdr:colOff>
      <xdr:row>115</xdr:row>
      <xdr:rowOff>0</xdr:rowOff>
    </xdr:from>
    <xdr:ext cx="11534400" cy="313200"/>
    <xdr:sp macro="" textlink="">
      <xdr:nvSpPr>
        <xdr:cNvPr id="14" name="13 Rectángulo redondeado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/>
      </xdr:nvSpPr>
      <xdr:spPr>
        <a:xfrm>
          <a:off x="838200" y="2626995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 Provincial/Procesos de Violencia de Género                                 </a:t>
          </a:r>
        </a:p>
      </xdr:txBody>
    </xdr:sp>
    <xdr:clientData/>
  </xdr:oneCellAnchor>
  <xdr:oneCellAnchor>
    <xdr:from>
      <xdr:col>1</xdr:col>
      <xdr:colOff>0</xdr:colOff>
      <xdr:row>119</xdr:row>
      <xdr:rowOff>0</xdr:rowOff>
    </xdr:from>
    <xdr:ext cx="11534400" cy="295275"/>
    <xdr:sp macro="" textlink="">
      <xdr:nvSpPr>
        <xdr:cNvPr id="15" name="14 Rectángulo redondeado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/>
      </xdr:nvSpPr>
      <xdr:spPr>
        <a:xfrm>
          <a:off x="838200" y="26917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dictadas en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Única Instancia por las Audiencias Provinciales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819150</xdr:colOff>
      <xdr:row>136</xdr:row>
      <xdr:rowOff>28575</xdr:rowOff>
    </xdr:from>
    <xdr:ext cx="11534400" cy="295275"/>
    <xdr:sp macro="" textlink="">
      <xdr:nvSpPr>
        <xdr:cNvPr id="16" name="15 Rectángulo redondead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/>
      </xdr:nvSpPr>
      <xdr:spPr>
        <a:xfrm>
          <a:off x="819150" y="30832425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 de los </a:t>
          </a: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Apelación contra sentencias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oneCellAnchor>
    <xdr:from>
      <xdr:col>1</xdr:col>
      <xdr:colOff>19050</xdr:colOff>
      <xdr:row>161</xdr:row>
      <xdr:rowOff>66675</xdr:rowOff>
    </xdr:from>
    <xdr:ext cx="11534400" cy="295275"/>
    <xdr:sp macro="" textlink="">
      <xdr:nvSpPr>
        <xdr:cNvPr id="17" name="16 Rectángulo redondeado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857250" y="36690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</a:t>
          </a:r>
        </a:p>
      </xdr:txBody>
    </xdr:sp>
    <xdr:clientData/>
  </xdr:oneCellAnchor>
  <xdr:oneCellAnchor>
    <xdr:from>
      <xdr:col>1</xdr:col>
      <xdr:colOff>38100</xdr:colOff>
      <xdr:row>171</xdr:row>
      <xdr:rowOff>238125</xdr:rowOff>
    </xdr:from>
    <xdr:ext cx="11534400" cy="295275"/>
    <xdr:sp macro="" textlink="">
      <xdr:nvSpPr>
        <xdr:cNvPr id="18" name="17 Rectángulo redondeado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876300" y="394144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Ingresados </a:t>
          </a:r>
        </a:p>
      </xdr:txBody>
    </xdr:sp>
    <xdr:clientData/>
  </xdr:oneCellAnchor>
  <xdr:oneCellAnchor>
    <xdr:from>
      <xdr:col>1</xdr:col>
      <xdr:colOff>19050</xdr:colOff>
      <xdr:row>186</xdr:row>
      <xdr:rowOff>66675</xdr:rowOff>
    </xdr:from>
    <xdr:ext cx="11534400" cy="313200"/>
    <xdr:sp macro="" textlink="">
      <xdr:nvSpPr>
        <xdr:cNvPr id="19" name="18 Rectángulo redondeado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/>
      </xdr:nvSpPr>
      <xdr:spPr>
        <a:xfrm>
          <a:off x="857250" y="42367200"/>
          <a:ext cx="11534400" cy="3132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 de Menores/Procesos de Violencia de Género                                 </a:t>
          </a:r>
        </a:p>
      </xdr:txBody>
    </xdr:sp>
    <xdr:clientData/>
  </xdr:oneCellAnchor>
  <xdr:twoCellAnchor editAs="oneCell">
    <xdr:from>
      <xdr:col>1</xdr:col>
      <xdr:colOff>0</xdr:colOff>
      <xdr:row>189</xdr:row>
      <xdr:rowOff>0</xdr:rowOff>
    </xdr:from>
    <xdr:to>
      <xdr:col>10</xdr:col>
      <xdr:colOff>209175</xdr:colOff>
      <xdr:row>190</xdr:row>
      <xdr:rowOff>133350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/>
      </xdr:nvSpPr>
      <xdr:spPr>
        <a:xfrm>
          <a:off x="838200" y="4025265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  <a:r>
            <a:rPr lang="es-ES" sz="1600" b="1" baseline="0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Delito de Menores</a:t>
          </a:r>
          <a:endParaRPr lang="es-ES" sz="1600" b="1">
            <a:solidFill>
              <a:schemeClr val="tx2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oneCellAnchor>
    <xdr:from>
      <xdr:col>1</xdr:col>
      <xdr:colOff>28575</xdr:colOff>
      <xdr:row>201</xdr:row>
      <xdr:rowOff>19050</xdr:rowOff>
    </xdr:from>
    <xdr:ext cx="11534400" cy="295275"/>
    <xdr:sp macro="" textlink="">
      <xdr:nvSpPr>
        <xdr:cNvPr id="21" name="20 Rectángulo redondeado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866775" y="452628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por Delito </a:t>
          </a:r>
        </a:p>
      </xdr:txBody>
    </xdr:sp>
    <xdr:clientData/>
  </xdr:oneCellAnchor>
  <xdr:oneCellAnchor>
    <xdr:from>
      <xdr:col>1</xdr:col>
      <xdr:colOff>38100</xdr:colOff>
      <xdr:row>215</xdr:row>
      <xdr:rowOff>19050</xdr:rowOff>
    </xdr:from>
    <xdr:ext cx="11534400" cy="295275"/>
    <xdr:sp macro="" textlink="">
      <xdr:nvSpPr>
        <xdr:cNvPr id="22" name="21 Rectángulo redondeado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/>
      </xdr:nvSpPr>
      <xdr:spPr>
        <a:xfrm>
          <a:off x="876300" y="48501300"/>
          <a:ext cx="11534400" cy="29527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 </a:t>
          </a:r>
        </a:p>
      </xdr:txBody>
    </xdr:sp>
    <xdr:clientData/>
  </xdr:oneCellAnchor>
  <xdr:oneCellAnchor>
    <xdr:from>
      <xdr:col>0</xdr:col>
      <xdr:colOff>828675</xdr:colOff>
      <xdr:row>151</xdr:row>
      <xdr:rowOff>66675</xdr:rowOff>
    </xdr:from>
    <xdr:ext cx="11534400" cy="342900"/>
    <xdr:sp macro="" textlink="">
      <xdr:nvSpPr>
        <xdr:cNvPr id="23" name="22 Rectángulo redondeado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828675" y="34690050"/>
          <a:ext cx="11534400" cy="34290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tx2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Apelaciones P.Delitos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38"/>
  <sheetViews>
    <sheetView tabSelected="1" workbookViewId="0"/>
  </sheetViews>
  <sheetFormatPr baseColWidth="10" defaultRowHeight="15" x14ac:dyDescent="0.25"/>
  <cols>
    <col min="1" max="21" width="11" style="1"/>
    <col min="22" max="22" width="7.5" style="1" customWidth="1"/>
    <col min="23" max="16384" width="11" style="1"/>
  </cols>
  <sheetData>
    <row r="2" spans="2:19" ht="15.75" x14ac:dyDescent="0.25">
      <c r="C2" s="2"/>
    </row>
    <row r="3" spans="2:19" ht="15.75" x14ac:dyDescent="0.25">
      <c r="C3" s="2"/>
    </row>
    <row r="4" spans="2:19" ht="15.75" x14ac:dyDescent="0.25">
      <c r="C4" s="2"/>
    </row>
    <row r="5" spans="2:19" ht="15.75" x14ac:dyDescent="0.25">
      <c r="C5" s="2"/>
    </row>
    <row r="6" spans="2:19" ht="15.75" x14ac:dyDescent="0.25">
      <c r="C6" s="2"/>
    </row>
    <row r="7" spans="2:19" ht="15.75" x14ac:dyDescent="0.25">
      <c r="C7" s="2"/>
    </row>
    <row r="8" spans="2:19" ht="15.75" x14ac:dyDescent="0.25">
      <c r="C8" s="2"/>
    </row>
    <row r="9" spans="2:19" ht="18.75" customHeight="1" x14ac:dyDescent="0.25">
      <c r="B9" s="26" t="s">
        <v>102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3" spans="2:19" ht="15.75" thickBot="1" x14ac:dyDescent="0.3"/>
    <row r="14" spans="2:19" s="3" customFormat="1" ht="30" customHeight="1" thickTop="1" thickBot="1" x14ac:dyDescent="0.25">
      <c r="C14" s="23" t="s">
        <v>0</v>
      </c>
      <c r="D14" s="24"/>
      <c r="E14" s="24"/>
      <c r="F14" s="24"/>
      <c r="G14" s="24"/>
      <c r="H14" s="25"/>
      <c r="L14" s="23" t="s">
        <v>1</v>
      </c>
      <c r="M14" s="24"/>
      <c r="N14" s="24"/>
      <c r="O14" s="24"/>
      <c r="P14" s="24"/>
      <c r="Q14" s="25"/>
    </row>
    <row r="15" spans="2:19" s="3" customFormat="1" ht="15" customHeight="1" thickTop="1" thickBot="1" x14ac:dyDescent="0.3">
      <c r="C15" s="1"/>
      <c r="D15" s="1"/>
      <c r="E15" s="1"/>
      <c r="L15" s="1"/>
      <c r="M15" s="1"/>
    </row>
    <row r="16" spans="2:19" s="3" customFormat="1" ht="30" customHeight="1" thickTop="1" thickBot="1" x14ac:dyDescent="0.25">
      <c r="C16" s="23" t="s">
        <v>2</v>
      </c>
      <c r="D16" s="24"/>
      <c r="E16" s="24"/>
      <c r="F16" s="24"/>
      <c r="G16" s="24"/>
      <c r="H16" s="25"/>
      <c r="L16" s="23" t="s">
        <v>3</v>
      </c>
      <c r="M16" s="24"/>
      <c r="N16" s="24"/>
      <c r="O16" s="24"/>
      <c r="P16" s="24"/>
      <c r="Q16" s="25"/>
    </row>
    <row r="17" spans="3:20" s="3" customFormat="1" ht="15" customHeight="1" thickTop="1" thickBot="1" x14ac:dyDescent="0.3">
      <c r="D17" s="1"/>
      <c r="E17" s="1"/>
      <c r="M17" s="1"/>
    </row>
    <row r="18" spans="3:20" s="3" customFormat="1" ht="30" customHeight="1" thickTop="1" thickBot="1" x14ac:dyDescent="0.25">
      <c r="C18" s="23" t="s">
        <v>4</v>
      </c>
      <c r="D18" s="24"/>
      <c r="E18" s="24"/>
      <c r="F18" s="24"/>
      <c r="G18" s="24"/>
      <c r="H18" s="25"/>
      <c r="L18" s="23" t="s">
        <v>5</v>
      </c>
      <c r="M18" s="24"/>
      <c r="N18" s="24"/>
      <c r="O18" s="24"/>
      <c r="P18" s="24"/>
      <c r="Q18" s="25"/>
    </row>
    <row r="19" spans="3:20" s="3" customFormat="1" ht="15" customHeight="1" thickTop="1" thickBot="1" x14ac:dyDescent="0.3">
      <c r="D19" s="1"/>
      <c r="E19" s="1"/>
      <c r="M19" s="1"/>
    </row>
    <row r="20" spans="3:20" s="3" customFormat="1" ht="30" customHeight="1" thickTop="1" thickBot="1" x14ac:dyDescent="0.25">
      <c r="C20" s="23" t="s">
        <v>6</v>
      </c>
      <c r="D20" s="24"/>
      <c r="E20" s="24"/>
      <c r="F20" s="24"/>
      <c r="G20" s="24"/>
      <c r="H20" s="25"/>
      <c r="L20" s="23" t="s">
        <v>7</v>
      </c>
      <c r="M20" s="24"/>
      <c r="N20" s="24"/>
      <c r="O20" s="24"/>
      <c r="P20" s="24"/>
      <c r="Q20" s="25"/>
    </row>
    <row r="21" spans="3:20" s="3" customFormat="1" ht="15" customHeight="1" thickTop="1" thickBot="1" x14ac:dyDescent="0.3">
      <c r="C21" s="1"/>
      <c r="D21" s="1"/>
      <c r="E21" s="1"/>
      <c r="M21" s="1"/>
      <c r="T21" s="1"/>
    </row>
    <row r="22" spans="3:20" s="3" customFormat="1" ht="30" customHeight="1" thickTop="1" thickBot="1" x14ac:dyDescent="0.25">
      <c r="C22" s="23" t="s">
        <v>8</v>
      </c>
      <c r="D22" s="24"/>
      <c r="E22" s="24"/>
      <c r="F22" s="24"/>
      <c r="G22" s="24"/>
      <c r="H22" s="25"/>
      <c r="L22" s="23" t="s">
        <v>9</v>
      </c>
      <c r="M22" s="24"/>
      <c r="N22" s="24"/>
      <c r="O22" s="24"/>
      <c r="P22" s="24"/>
      <c r="Q22" s="25"/>
    </row>
    <row r="23" spans="3:20" s="3" customFormat="1" ht="15" customHeight="1" thickTop="1" thickBot="1" x14ac:dyDescent="0.3">
      <c r="C23" s="1"/>
      <c r="D23" s="1"/>
      <c r="E23" s="1"/>
    </row>
    <row r="24" spans="3:20" s="3" customFormat="1" ht="30" customHeight="1" thickTop="1" thickBot="1" x14ac:dyDescent="0.25">
      <c r="C24" s="23" t="s">
        <v>10</v>
      </c>
      <c r="D24" s="24"/>
      <c r="E24" s="24"/>
      <c r="F24" s="24"/>
      <c r="G24" s="24"/>
      <c r="H24" s="25"/>
      <c r="L24" s="23" t="s">
        <v>11</v>
      </c>
      <c r="M24" s="24"/>
      <c r="N24" s="24"/>
      <c r="O24" s="24"/>
      <c r="P24" s="24"/>
      <c r="Q24" s="25"/>
    </row>
    <row r="25" spans="3:20" s="3" customFormat="1" ht="15" customHeight="1" thickTop="1" thickBot="1" x14ac:dyDescent="0.3">
      <c r="C25" s="1"/>
      <c r="D25" s="1"/>
      <c r="E25" s="1"/>
    </row>
    <row r="26" spans="3:20" s="3" customFormat="1" ht="30" customHeight="1" thickTop="1" thickBot="1" x14ac:dyDescent="0.25">
      <c r="C26" s="23" t="s">
        <v>12</v>
      </c>
      <c r="D26" s="24"/>
      <c r="E26" s="24"/>
      <c r="F26" s="24"/>
      <c r="G26" s="24"/>
      <c r="H26" s="25"/>
      <c r="L26" s="23" t="s">
        <v>13</v>
      </c>
      <c r="M26" s="24"/>
      <c r="N26" s="24"/>
      <c r="O26" s="24"/>
      <c r="P26" s="24"/>
      <c r="Q26" s="25"/>
    </row>
    <row r="27" spans="3:20" s="3" customFormat="1" ht="15" customHeight="1" thickTop="1" thickBot="1" x14ac:dyDescent="0.3">
      <c r="C27" s="1"/>
      <c r="D27" s="1"/>
      <c r="E27" s="1"/>
    </row>
    <row r="28" spans="3:20" s="3" customFormat="1" ht="30" customHeight="1" thickTop="1" thickBot="1" x14ac:dyDescent="0.25">
      <c r="C28" s="23" t="s">
        <v>14</v>
      </c>
      <c r="D28" s="24"/>
      <c r="E28" s="24"/>
      <c r="F28" s="24"/>
      <c r="G28" s="24"/>
      <c r="H28" s="25"/>
      <c r="L28" s="23" t="s">
        <v>15</v>
      </c>
      <c r="M28" s="24"/>
      <c r="N28" s="24"/>
      <c r="O28" s="24"/>
      <c r="P28" s="24"/>
      <c r="Q28" s="25"/>
    </row>
    <row r="29" spans="3:20" s="3" customFormat="1" ht="15" customHeight="1" thickTop="1" thickBot="1" x14ac:dyDescent="0.3">
      <c r="C29" s="1"/>
      <c r="D29" s="1"/>
      <c r="E29" s="1"/>
    </row>
    <row r="30" spans="3:20" s="3" customFormat="1" ht="30" customHeight="1" thickTop="1" thickBot="1" x14ac:dyDescent="0.25">
      <c r="C30" s="23" t="s">
        <v>16</v>
      </c>
      <c r="D30" s="24"/>
      <c r="E30" s="24"/>
      <c r="F30" s="24"/>
      <c r="G30" s="24"/>
      <c r="H30" s="25"/>
    </row>
    <row r="31" spans="3:20" s="3" customFormat="1" ht="15" customHeight="1" thickTop="1" x14ac:dyDescent="0.25">
      <c r="C31" s="1"/>
      <c r="D31" s="1"/>
      <c r="E31" s="1"/>
    </row>
    <row r="32" spans="3:20" s="3" customFormat="1" x14ac:dyDescent="0.25">
      <c r="D32" s="1"/>
      <c r="E32" s="1"/>
    </row>
    <row r="33" spans="5:5" s="3" customFormat="1" x14ac:dyDescent="0.25">
      <c r="E33" s="1"/>
    </row>
    <row r="34" spans="5:5" s="3" customFormat="1" x14ac:dyDescent="0.25">
      <c r="E34" s="1"/>
    </row>
    <row r="35" spans="5:5" s="3" customFormat="1" x14ac:dyDescent="0.25">
      <c r="E35" s="1"/>
    </row>
    <row r="36" spans="5:5" s="3" customFormat="1" x14ac:dyDescent="0.25">
      <c r="E36" s="1"/>
    </row>
    <row r="37" spans="5:5" s="3" customFormat="1" x14ac:dyDescent="0.25">
      <c r="E37" s="1"/>
    </row>
    <row r="38" spans="5:5" s="3" customFormat="1" x14ac:dyDescent="0.25">
      <c r="E38" s="1"/>
    </row>
  </sheetData>
  <mergeCells count="18">
    <mergeCell ref="C26:H26"/>
    <mergeCell ref="L26:Q26"/>
    <mergeCell ref="C28:H28"/>
    <mergeCell ref="L28:Q28"/>
    <mergeCell ref="C30:H30"/>
    <mergeCell ref="C20:H20"/>
    <mergeCell ref="L20:Q20"/>
    <mergeCell ref="C22:H22"/>
    <mergeCell ref="L22:Q22"/>
    <mergeCell ref="C24:H24"/>
    <mergeCell ref="L24:Q24"/>
    <mergeCell ref="C18:H18"/>
    <mergeCell ref="L18:Q18"/>
    <mergeCell ref="B9:S9"/>
    <mergeCell ref="C14:H14"/>
    <mergeCell ref="L14:Q14"/>
    <mergeCell ref="C16:H16"/>
    <mergeCell ref="L16:Q16"/>
  </mergeCells>
  <hyperlinks>
    <hyperlink ref="C14:H14" location="Andalucía!A1" display="Andalucía" xr:uid="{00000000-0004-0000-0000-000000000000}"/>
    <hyperlink ref="C16:H16" location="Aragón!A1" display="Aragón" xr:uid="{00000000-0004-0000-0000-000001000000}"/>
    <hyperlink ref="C18:H18" location="Asturias!A1" display="Principado de Asturias" xr:uid="{00000000-0004-0000-0000-000002000000}"/>
    <hyperlink ref="C20:H20" location="'Illes Balears'!A1" display="Balears, Illes" xr:uid="{00000000-0004-0000-0000-000003000000}"/>
    <hyperlink ref="C22:H22" location="Canarias!A1" display="Canarias" xr:uid="{00000000-0004-0000-0000-000004000000}"/>
    <hyperlink ref="C24:H24" location="Cantabria!A1" display="Cantabria" xr:uid="{00000000-0004-0000-0000-000005000000}"/>
    <hyperlink ref="C26:H26" location="'Castilla y León'!A1" display="Castilla y León" xr:uid="{00000000-0004-0000-0000-000006000000}"/>
    <hyperlink ref="C28:H28" location="'Castilla La Mancha'!A1" display="Castilla - La Mancha" xr:uid="{00000000-0004-0000-0000-000007000000}"/>
    <hyperlink ref="C30:H30" location="Cataluña!A1" display="Cataluña" xr:uid="{00000000-0004-0000-0000-000008000000}"/>
    <hyperlink ref="L14:Q14" location="'Com. Valenciana'!A1" display="Com. Valenciana" xr:uid="{00000000-0004-0000-0000-000009000000}"/>
    <hyperlink ref="L16:Q16" location="Extremadura!A1" display="Extremadura" xr:uid="{00000000-0004-0000-0000-00000A000000}"/>
    <hyperlink ref="L18:Q18" location="Galicia!A1" display="Galicia" xr:uid="{00000000-0004-0000-0000-00000B000000}"/>
    <hyperlink ref="L20:Q20" location="'Com. Madrid'!A1" display="Madrid, Comunidad de" xr:uid="{00000000-0004-0000-0000-00000C000000}"/>
    <hyperlink ref="L22:Q22" location="'Región de Murcia'!A1" display="Murcia, Región de" xr:uid="{00000000-0004-0000-0000-00000D000000}"/>
    <hyperlink ref="L24:Q24" location="Navarra!A1" display="Navarra, Comunidad Foral de" xr:uid="{00000000-0004-0000-0000-00000E000000}"/>
    <hyperlink ref="L26:Q26" location="'Pais Vasco'!A1" display="País Vasco" xr:uid="{00000000-0004-0000-0000-00000F000000}"/>
    <hyperlink ref="L28:Q28" location="'La Rioja'!A1" display="Rioja, La" xr:uid="{00000000-0004-0000-0000-000010000000}"/>
  </hyperlinks>
  <pageMargins left="0.7" right="0.7" top="0.75" bottom="0.75" header="0.3" footer="0.3"/>
  <pageSetup paperSize="9" orientation="landscape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6303</v>
      </c>
      <c r="D14" s="5">
        <v>6906</v>
      </c>
      <c r="E14" s="6">
        <f>IF(C14&gt;0,(D14-C14)/C14)</f>
        <v>9.5668729176582576E-2</v>
      </c>
    </row>
    <row r="15" spans="1:5" ht="20.100000000000001" customHeight="1" thickBot="1" x14ac:dyDescent="0.25">
      <c r="B15" s="4" t="s">
        <v>17</v>
      </c>
      <c r="C15" s="5">
        <v>6196</v>
      </c>
      <c r="D15" s="5">
        <v>6850</v>
      </c>
      <c r="E15" s="6">
        <f t="shared" ref="E15:E25" si="0">IF(C15&gt;0,(D15-C15)/C15)</f>
        <v>0.10555196901226598</v>
      </c>
    </row>
    <row r="16" spans="1:5" ht="20.100000000000001" customHeight="1" thickBot="1" x14ac:dyDescent="0.25">
      <c r="B16" s="4" t="s">
        <v>18</v>
      </c>
      <c r="C16" s="5">
        <v>3497</v>
      </c>
      <c r="D16" s="5">
        <v>3836</v>
      </c>
      <c r="E16" s="6">
        <f t="shared" si="0"/>
        <v>9.6940234486702886E-2</v>
      </c>
    </row>
    <row r="17" spans="2:5" ht="20.100000000000001" customHeight="1" thickBot="1" x14ac:dyDescent="0.25">
      <c r="B17" s="4" t="s">
        <v>19</v>
      </c>
      <c r="C17" s="5">
        <v>2699</v>
      </c>
      <c r="D17" s="5">
        <v>3014</v>
      </c>
      <c r="E17" s="6">
        <f t="shared" si="0"/>
        <v>0.11670989255279733</v>
      </c>
    </row>
    <row r="18" spans="2:5" ht="20.100000000000001" customHeight="1" thickBot="1" x14ac:dyDescent="0.25">
      <c r="B18" s="4" t="s">
        <v>100</v>
      </c>
      <c r="C18" s="5">
        <v>7</v>
      </c>
      <c r="D18" s="5">
        <v>14</v>
      </c>
      <c r="E18" s="6">
        <f>IF(C18=0,"-",(D18-C18)/C18)</f>
        <v>1</v>
      </c>
    </row>
    <row r="19" spans="2:5" ht="20.100000000000001" customHeight="1" thickBot="1" x14ac:dyDescent="0.25">
      <c r="B19" s="4" t="s">
        <v>101</v>
      </c>
      <c r="C19" s="5">
        <v>1</v>
      </c>
      <c r="D19" s="5">
        <v>8</v>
      </c>
      <c r="E19" s="6">
        <f>IF(C19=0,"-",(D19-C19)/C19)</f>
        <v>7</v>
      </c>
    </row>
    <row r="20" spans="2:5" ht="20.100000000000001" customHeight="1" thickBot="1" x14ac:dyDescent="0.25">
      <c r="B20" s="4" t="s">
        <v>20</v>
      </c>
      <c r="C20" s="6">
        <f>C17/C15</f>
        <v>0.4356036152356359</v>
      </c>
      <c r="D20" s="6">
        <f>D17/D15</f>
        <v>0.44</v>
      </c>
      <c r="E20" s="6">
        <f t="shared" si="0"/>
        <v>1.0092626898851419E-2</v>
      </c>
    </row>
    <row r="21" spans="2:5" ht="30" customHeight="1" thickBot="1" x14ac:dyDescent="0.25">
      <c r="B21" s="4" t="s">
        <v>23</v>
      </c>
      <c r="C21" s="5">
        <v>593</v>
      </c>
      <c r="D21" s="5">
        <v>726</v>
      </c>
      <c r="E21" s="6">
        <f t="shared" si="0"/>
        <v>0.22428330522765599</v>
      </c>
    </row>
    <row r="22" spans="2:5" ht="20.100000000000001" customHeight="1" thickBot="1" x14ac:dyDescent="0.25">
      <c r="B22" s="4" t="s">
        <v>24</v>
      </c>
      <c r="C22" s="5">
        <v>293</v>
      </c>
      <c r="D22" s="5">
        <v>383</v>
      </c>
      <c r="E22" s="6">
        <f t="shared" si="0"/>
        <v>0.30716723549488056</v>
      </c>
    </row>
    <row r="23" spans="2:5" ht="20.100000000000001" customHeight="1" thickBot="1" x14ac:dyDescent="0.25">
      <c r="B23" s="4" t="s">
        <v>25</v>
      </c>
      <c r="C23" s="5">
        <v>300</v>
      </c>
      <c r="D23" s="5">
        <v>343</v>
      </c>
      <c r="E23" s="6">
        <f t="shared" si="0"/>
        <v>0.14333333333333334</v>
      </c>
    </row>
    <row r="24" spans="2:5" ht="20.100000000000001" customHeight="1" thickBot="1" x14ac:dyDescent="0.25">
      <c r="B24" s="4" t="s">
        <v>21</v>
      </c>
      <c r="C24" s="6">
        <f>C23/C21</f>
        <v>0.50590219224283306</v>
      </c>
      <c r="D24" s="6">
        <f t="shared" ref="D24" si="1">D23/D21</f>
        <v>0.47245179063360881</v>
      </c>
      <c r="E24" s="6">
        <f t="shared" si="0"/>
        <v>-6.6120293847566597E-2</v>
      </c>
    </row>
    <row r="25" spans="2:5" ht="20.100000000000001" customHeight="1" thickBot="1" x14ac:dyDescent="0.25">
      <c r="B25" s="7" t="s">
        <v>26</v>
      </c>
      <c r="C25" s="6">
        <v>0.15651108599142421</v>
      </c>
      <c r="D25" s="6">
        <v>0.17066593849199577</v>
      </c>
      <c r="E25" s="6">
        <f t="shared" si="0"/>
        <v>9.0439935362451873E-2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1488</v>
      </c>
      <c r="D34" s="5">
        <v>1650</v>
      </c>
      <c r="E34" s="6">
        <f>IF(C34&gt;0,(D34-C34)/C34,"-")</f>
        <v>0.10887096774193548</v>
      </c>
    </row>
    <row r="35" spans="2:5" ht="20.100000000000001" customHeight="1" thickBot="1" x14ac:dyDescent="0.25">
      <c r="B35" s="4" t="s">
        <v>29</v>
      </c>
      <c r="C35" s="5">
        <v>1</v>
      </c>
      <c r="D35" s="5">
        <v>2</v>
      </c>
      <c r="E35" s="6">
        <f t="shared" ref="E35:E37" si="2">IF(C35&gt;0,(D35-C35)/C35,"-")</f>
        <v>1</v>
      </c>
    </row>
    <row r="36" spans="2:5" ht="20.100000000000001" customHeight="1" thickBot="1" x14ac:dyDescent="0.25">
      <c r="B36" s="4" t="s">
        <v>28</v>
      </c>
      <c r="C36" s="5">
        <v>680</v>
      </c>
      <c r="D36" s="5">
        <v>773</v>
      </c>
      <c r="E36" s="6">
        <f t="shared" si="2"/>
        <v>0.13676470588235295</v>
      </c>
    </row>
    <row r="37" spans="2:5" ht="20.100000000000001" customHeight="1" thickBot="1" x14ac:dyDescent="0.25">
      <c r="B37" s="4" t="s">
        <v>30</v>
      </c>
      <c r="C37" s="5">
        <v>807</v>
      </c>
      <c r="D37" s="5">
        <v>875</v>
      </c>
      <c r="E37" s="6">
        <f t="shared" si="2"/>
        <v>8.4262701363073109E-2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484</v>
      </c>
      <c r="D44" s="5">
        <v>555</v>
      </c>
      <c r="E44" s="6">
        <f>IF(C44&gt;0,(D44-C44)/C44,"-")</f>
        <v>0.14669421487603307</v>
      </c>
    </row>
    <row r="45" spans="2:5" ht="20.100000000000001" customHeight="1" thickBot="1" x14ac:dyDescent="0.25">
      <c r="B45" s="4" t="s">
        <v>34</v>
      </c>
      <c r="C45" s="5">
        <v>31</v>
      </c>
      <c r="D45" s="5">
        <v>36</v>
      </c>
      <c r="E45" s="6">
        <f t="shared" ref="E45:E51" si="3">IF(C45&gt;0,(D45-C45)/C45,"-")</f>
        <v>0.16129032258064516</v>
      </c>
    </row>
    <row r="46" spans="2:5" ht="20.100000000000001" customHeight="1" thickBot="1" x14ac:dyDescent="0.25">
      <c r="B46" s="4" t="s">
        <v>31</v>
      </c>
      <c r="C46" s="5">
        <v>112</v>
      </c>
      <c r="D46" s="5">
        <v>113</v>
      </c>
      <c r="E46" s="6">
        <f t="shared" si="3"/>
        <v>8.9285714285714281E-3</v>
      </c>
    </row>
    <row r="47" spans="2:5" ht="20.100000000000001" customHeight="1" thickBot="1" x14ac:dyDescent="0.25">
      <c r="B47" s="4" t="s">
        <v>32</v>
      </c>
      <c r="C47" s="5">
        <v>2024</v>
      </c>
      <c r="D47" s="5">
        <v>2195</v>
      </c>
      <c r="E47" s="6">
        <f t="shared" si="3"/>
        <v>8.4486166007905136E-2</v>
      </c>
    </row>
    <row r="48" spans="2:5" ht="20.100000000000001" customHeight="1" thickBot="1" x14ac:dyDescent="0.25">
      <c r="B48" s="4" t="s">
        <v>35</v>
      </c>
      <c r="C48" s="5">
        <v>1520</v>
      </c>
      <c r="D48" s="5">
        <v>1640</v>
      </c>
      <c r="E48" s="6">
        <f t="shared" si="3"/>
        <v>7.8947368421052627E-2</v>
      </c>
    </row>
    <row r="49" spans="2:5" ht="20.100000000000001" customHeight="1" thickBot="1" x14ac:dyDescent="0.25">
      <c r="B49" s="4" t="s">
        <v>67</v>
      </c>
      <c r="C49" s="5">
        <v>903</v>
      </c>
      <c r="D49" s="5">
        <v>866</v>
      </c>
      <c r="E49" s="6">
        <f t="shared" si="3"/>
        <v>-4.0974529346622372E-2</v>
      </c>
    </row>
    <row r="50" spans="2:5" ht="20.100000000000001" customHeight="1" collapsed="1" thickBot="1" x14ac:dyDescent="0.25">
      <c r="B50" s="4" t="s">
        <v>36</v>
      </c>
      <c r="C50" s="6">
        <f>C44/(C44+C45)</f>
        <v>0.9398058252427185</v>
      </c>
      <c r="D50" s="6">
        <f>D44/(D44+D45)</f>
        <v>0.93908629441624369</v>
      </c>
      <c r="E50" s="6">
        <f t="shared" si="3"/>
        <v>-7.656164785837244E-4</v>
      </c>
    </row>
    <row r="51" spans="2:5" ht="20.100000000000001" customHeight="1" thickBot="1" x14ac:dyDescent="0.25">
      <c r="B51" s="4" t="s">
        <v>37</v>
      </c>
      <c r="C51" s="6">
        <f>C47/(C46+C47)</f>
        <v>0.94756554307116103</v>
      </c>
      <c r="D51" s="6">
        <f t="shared" ref="D51" si="4">D47/(D46+D47)</f>
        <v>0.95103986135181973</v>
      </c>
      <c r="E51" s="6">
        <f t="shared" si="3"/>
        <v>3.6665730471773577E-3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515</v>
      </c>
      <c r="D58" s="5">
        <v>595</v>
      </c>
      <c r="E58" s="6">
        <f>IF(C58&gt;0,(D58-C58)/C58,"-")</f>
        <v>0.1553398058252427</v>
      </c>
    </row>
    <row r="59" spans="2:5" ht="20.100000000000001" customHeight="1" thickBot="1" x14ac:dyDescent="0.25">
      <c r="B59" s="4" t="s">
        <v>41</v>
      </c>
      <c r="C59" s="5">
        <v>299</v>
      </c>
      <c r="D59" s="5">
        <v>329</v>
      </c>
      <c r="E59" s="6">
        <f t="shared" ref="E59:E63" si="5">IF(C59&gt;0,(D59-C59)/C59,"-")</f>
        <v>0.10033444816053512</v>
      </c>
    </row>
    <row r="60" spans="2:5" ht="20.100000000000001" customHeight="1" thickBot="1" x14ac:dyDescent="0.25">
      <c r="B60" s="4" t="s">
        <v>42</v>
      </c>
      <c r="C60" s="5">
        <v>185</v>
      </c>
      <c r="D60" s="5">
        <v>228</v>
      </c>
      <c r="E60" s="6">
        <f t="shared" si="5"/>
        <v>0.23243243243243245</v>
      </c>
    </row>
    <row r="61" spans="2:5" ht="20.100000000000001" customHeight="1" collapsed="1" thickBot="1" x14ac:dyDescent="0.25">
      <c r="B61" s="4" t="s">
        <v>98</v>
      </c>
      <c r="C61" s="6">
        <f>(C59+C60)/C58</f>
        <v>0.9398058252427185</v>
      </c>
      <c r="D61" s="6">
        <f>(D59+D60)/D58</f>
        <v>0.93613445378151261</v>
      </c>
      <c r="E61" s="6">
        <f t="shared" si="5"/>
        <v>-3.906521286200477E-3</v>
      </c>
    </row>
    <row r="62" spans="2:5" ht="20.100000000000001" customHeight="1" thickBot="1" x14ac:dyDescent="0.25">
      <c r="B62" s="4" t="s">
        <v>39</v>
      </c>
      <c r="C62" s="6">
        <v>0.9285714285714286</v>
      </c>
      <c r="D62" s="6">
        <v>0.9241573033707865</v>
      </c>
      <c r="E62" s="6">
        <f t="shared" si="5"/>
        <v>-4.7536732929991899E-3</v>
      </c>
    </row>
    <row r="63" spans="2:5" ht="20.100000000000001" customHeight="1" thickBot="1" x14ac:dyDescent="0.25">
      <c r="B63" s="4" t="s">
        <v>40</v>
      </c>
      <c r="C63" s="6">
        <v>0.95854922279792742</v>
      </c>
      <c r="D63" s="6">
        <v>0.95397489539748959</v>
      </c>
      <c r="E63" s="6">
        <f t="shared" si="5"/>
        <v>-4.7721361528892045E-3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7833</v>
      </c>
      <c r="D70" s="5">
        <v>8671</v>
      </c>
      <c r="E70" s="6">
        <f>IF(C70&gt;0,(D70-C70)/C70,"-")</f>
        <v>0.10698327588408017</v>
      </c>
    </row>
    <row r="71" spans="2:5" ht="20.100000000000001" customHeight="1" thickBot="1" x14ac:dyDescent="0.25">
      <c r="B71" s="4" t="s">
        <v>45</v>
      </c>
      <c r="C71" s="5">
        <v>2808</v>
      </c>
      <c r="D71" s="5">
        <v>3126</v>
      </c>
      <c r="E71" s="6">
        <f t="shared" ref="E71:E77" si="6">IF(C71&gt;0,(D71-C71)/C71,"-")</f>
        <v>0.11324786324786325</v>
      </c>
    </row>
    <row r="72" spans="2:5" ht="20.100000000000001" customHeight="1" thickBot="1" x14ac:dyDescent="0.25">
      <c r="B72" s="4" t="s">
        <v>43</v>
      </c>
      <c r="C72" s="5">
        <v>25</v>
      </c>
      <c r="D72" s="5">
        <v>42</v>
      </c>
      <c r="E72" s="6">
        <f t="shared" si="6"/>
        <v>0.68</v>
      </c>
    </row>
    <row r="73" spans="2:5" ht="20.100000000000001" customHeight="1" thickBot="1" x14ac:dyDescent="0.25">
      <c r="B73" s="4" t="s">
        <v>46</v>
      </c>
      <c r="C73" s="5">
        <v>3292</v>
      </c>
      <c r="D73" s="5">
        <v>3552</v>
      </c>
      <c r="E73" s="6">
        <f t="shared" si="6"/>
        <v>7.8979343863912518E-2</v>
      </c>
    </row>
    <row r="74" spans="2:5" ht="20.100000000000001" customHeight="1" thickBot="1" x14ac:dyDescent="0.25">
      <c r="B74" s="4" t="s">
        <v>47</v>
      </c>
      <c r="C74" s="5">
        <v>1554</v>
      </c>
      <c r="D74" s="5">
        <v>1774</v>
      </c>
      <c r="E74" s="6">
        <f t="shared" si="6"/>
        <v>0.14157014157014158</v>
      </c>
    </row>
    <row r="75" spans="2:5" ht="20.100000000000001" customHeight="1" thickBot="1" x14ac:dyDescent="0.25">
      <c r="B75" s="4" t="s">
        <v>48</v>
      </c>
      <c r="C75" s="5">
        <v>147</v>
      </c>
      <c r="D75" s="5">
        <v>165</v>
      </c>
      <c r="E75" s="6">
        <f t="shared" si="6"/>
        <v>0.12244897959183673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7</v>
      </c>
      <c r="D77" s="5">
        <v>12</v>
      </c>
      <c r="E77" s="6">
        <f t="shared" si="6"/>
        <v>0.7142857142857143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335</v>
      </c>
      <c r="D90" s="5">
        <v>321</v>
      </c>
      <c r="E90" s="6">
        <f>IF(C90&gt;0,(D90-C90)/C90,"-")</f>
        <v>-4.1791044776119404E-2</v>
      </c>
    </row>
    <row r="91" spans="2:5" ht="29.25" thickBot="1" x14ac:dyDescent="0.25">
      <c r="B91" s="4" t="s">
        <v>52</v>
      </c>
      <c r="C91" s="5">
        <v>345</v>
      </c>
      <c r="D91" s="5">
        <v>262</v>
      </c>
      <c r="E91" s="6">
        <f t="shared" ref="E91:E93" si="7">IF(C91&gt;0,(D91-C91)/C91,"-")</f>
        <v>-0.24057971014492754</v>
      </c>
    </row>
    <row r="92" spans="2:5" ht="29.25" customHeight="1" thickBot="1" x14ac:dyDescent="0.25">
      <c r="B92" s="4" t="s">
        <v>53</v>
      </c>
      <c r="C92" s="5">
        <v>475</v>
      </c>
      <c r="D92" s="5">
        <v>394</v>
      </c>
      <c r="E92" s="6">
        <f t="shared" si="7"/>
        <v>-0.17052631578947369</v>
      </c>
    </row>
    <row r="93" spans="2:5" ht="29.25" customHeight="1" thickBot="1" x14ac:dyDescent="0.25">
      <c r="B93" s="4" t="s">
        <v>54</v>
      </c>
      <c r="C93" s="6">
        <f>(C90+C91)/(C90+C91+C92)</f>
        <v>0.58874458874458879</v>
      </c>
      <c r="D93" s="6">
        <f>(D90+D91)/(D90+D91+D92)</f>
        <v>0.59672466734902763</v>
      </c>
      <c r="E93" s="6">
        <f t="shared" si="7"/>
        <v>1.3554398217833606E-2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1176</v>
      </c>
      <c r="D100" s="5">
        <v>1001</v>
      </c>
      <c r="E100" s="6">
        <f>IF(C100&gt;0,(D100-C100)/C100,"-")</f>
        <v>-0.14880952380952381</v>
      </c>
    </row>
    <row r="101" spans="2:5" ht="20.100000000000001" customHeight="1" thickBot="1" x14ac:dyDescent="0.25">
      <c r="B101" s="4" t="s">
        <v>41</v>
      </c>
      <c r="C101" s="5">
        <v>387</v>
      </c>
      <c r="D101" s="5">
        <v>324</v>
      </c>
      <c r="E101" s="6">
        <f t="shared" ref="E101:E105" si="8">IF(C101&gt;0,(D101-C101)/C101,"-")</f>
        <v>-0.16279069767441862</v>
      </c>
    </row>
    <row r="102" spans="2:5" ht="20.100000000000001" customHeight="1" thickBot="1" x14ac:dyDescent="0.25">
      <c r="B102" s="4" t="s">
        <v>42</v>
      </c>
      <c r="C102" s="5">
        <v>296</v>
      </c>
      <c r="D102" s="5">
        <v>263</v>
      </c>
      <c r="E102" s="6">
        <f t="shared" si="8"/>
        <v>-0.11148648648648649</v>
      </c>
    </row>
    <row r="103" spans="2:5" ht="20.100000000000001" customHeight="1" thickBot="1" x14ac:dyDescent="0.25">
      <c r="B103" s="4" t="s">
        <v>98</v>
      </c>
      <c r="C103" s="6">
        <f>(C101+C102)/C100</f>
        <v>0.58078231292517002</v>
      </c>
      <c r="D103" s="6">
        <f>(D101+D102)/D100</f>
        <v>0.58641358641358643</v>
      </c>
      <c r="E103" s="6">
        <f t="shared" si="8"/>
        <v>9.6960140884007305E-3</v>
      </c>
    </row>
    <row r="104" spans="2:5" ht="20.100000000000001" customHeight="1" thickBot="1" x14ac:dyDescent="0.25">
      <c r="B104" s="4" t="s">
        <v>39</v>
      </c>
      <c r="C104" s="6">
        <v>0.54971590909090906</v>
      </c>
      <c r="D104" s="6">
        <v>0.56347826086956521</v>
      </c>
      <c r="E104" s="6">
        <f t="shared" si="8"/>
        <v>2.5035389282103169E-2</v>
      </c>
    </row>
    <row r="105" spans="2:5" ht="20.100000000000001" customHeight="1" thickBot="1" x14ac:dyDescent="0.25">
      <c r="B105" s="4" t="s">
        <v>40</v>
      </c>
      <c r="C105" s="6">
        <v>0.6271186440677966</v>
      </c>
      <c r="D105" s="6">
        <v>0.61737089201877937</v>
      </c>
      <c r="E105" s="6">
        <f t="shared" si="8"/>
        <v>-1.5543712726811263E-2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1300</v>
      </c>
      <c r="D112" s="5">
        <v>1280</v>
      </c>
      <c r="E112" s="6">
        <f>IF(C112&gt;0,(D112-C112)/C112,"-")</f>
        <v>-1.5384615384615385E-2</v>
      </c>
    </row>
    <row r="113" spans="2:14" ht="15" thickBot="1" x14ac:dyDescent="0.25">
      <c r="B113" s="4" t="s">
        <v>56</v>
      </c>
      <c r="C113" s="5">
        <v>466</v>
      </c>
      <c r="D113" s="5">
        <v>417</v>
      </c>
      <c r="E113" s="6">
        <f t="shared" ref="E113:E114" si="9">IF(C113&gt;0,(D113-C113)/C113,"-")</f>
        <v>-0.10515021459227468</v>
      </c>
    </row>
    <row r="114" spans="2:14" ht="15" thickBot="1" x14ac:dyDescent="0.25">
      <c r="B114" s="4" t="s">
        <v>57</v>
      </c>
      <c r="C114" s="5">
        <v>834</v>
      </c>
      <c r="D114" s="5">
        <v>863</v>
      </c>
      <c r="E114" s="6">
        <f t="shared" si="9"/>
        <v>3.4772182254196642E-2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3</v>
      </c>
      <c r="D128" s="10">
        <v>1</v>
      </c>
      <c r="E128" s="10">
        <v>5</v>
      </c>
      <c r="F128" s="10">
        <v>9</v>
      </c>
      <c r="G128" s="10">
        <v>7</v>
      </c>
      <c r="H128" s="10">
        <v>0</v>
      </c>
      <c r="I128" s="10">
        <v>5</v>
      </c>
      <c r="J128" s="10">
        <v>12</v>
      </c>
      <c r="K128" s="6">
        <f>IF(C128=0,"-",(G128-C128)/C128)</f>
        <v>1.3333333333333333</v>
      </c>
      <c r="L128" s="6">
        <f t="shared" ref="L128:N133" si="10">IF(D128=0,"-",(H128-D128)/D128)</f>
        <v>-1</v>
      </c>
      <c r="M128" s="6">
        <f t="shared" si="10"/>
        <v>0</v>
      </c>
      <c r="N128" s="6">
        <f t="shared" si="10"/>
        <v>0.33333333333333331</v>
      </c>
    </row>
    <row r="129" spans="2:14" ht="15" thickBot="1" x14ac:dyDescent="0.25">
      <c r="B129" s="4" t="s">
        <v>64</v>
      </c>
      <c r="C129" s="10">
        <v>3</v>
      </c>
      <c r="D129" s="10">
        <v>1</v>
      </c>
      <c r="E129" s="10">
        <v>0</v>
      </c>
      <c r="F129" s="10">
        <v>4</v>
      </c>
      <c r="G129" s="10">
        <v>1</v>
      </c>
      <c r="H129" s="10">
        <v>1</v>
      </c>
      <c r="I129" s="10">
        <v>0</v>
      </c>
      <c r="J129" s="10">
        <v>2</v>
      </c>
      <c r="K129" s="6">
        <f t="shared" ref="K129:K133" si="11">IF(C129=0,"-",(G129-C129)/C129)</f>
        <v>-0.66666666666666663</v>
      </c>
      <c r="L129" s="6">
        <f t="shared" si="10"/>
        <v>0</v>
      </c>
      <c r="M129" s="6" t="str">
        <f t="shared" si="10"/>
        <v>-</v>
      </c>
      <c r="N129" s="6">
        <f t="shared" si="10"/>
        <v>-0.5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2</v>
      </c>
      <c r="H132" s="10">
        <v>0</v>
      </c>
      <c r="I132" s="10">
        <v>0</v>
      </c>
      <c r="J132" s="10">
        <v>2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6</v>
      </c>
      <c r="D133" s="10">
        <v>2</v>
      </c>
      <c r="E133" s="10">
        <v>5</v>
      </c>
      <c r="F133" s="10">
        <v>13</v>
      </c>
      <c r="G133" s="10">
        <v>10</v>
      </c>
      <c r="H133" s="10">
        <v>1</v>
      </c>
      <c r="I133" s="10">
        <v>5</v>
      </c>
      <c r="J133" s="10">
        <v>16</v>
      </c>
      <c r="K133" s="6">
        <f t="shared" si="11"/>
        <v>0.66666666666666663</v>
      </c>
      <c r="L133" s="6">
        <f t="shared" si="10"/>
        <v>-0.5</v>
      </c>
      <c r="M133" s="6">
        <f t="shared" si="10"/>
        <v>0</v>
      </c>
      <c r="N133" s="6">
        <f t="shared" si="10"/>
        <v>0.23076923076923078</v>
      </c>
    </row>
    <row r="134" spans="2:14" ht="15" thickBot="1" x14ac:dyDescent="0.25">
      <c r="B134" s="4" t="s">
        <v>36</v>
      </c>
      <c r="C134" s="6">
        <f>IF(C128=0,"-",C128/(C128+C129))</f>
        <v>0.5</v>
      </c>
      <c r="D134" s="6">
        <f>IF(D128=0,"-",D128/(D128+D129))</f>
        <v>0.5</v>
      </c>
      <c r="E134" s="6">
        <f t="shared" ref="E134:J134" si="12">IF(E128=0,"-",E128/(E128+E129))</f>
        <v>1</v>
      </c>
      <c r="F134" s="6">
        <f t="shared" si="12"/>
        <v>0.69230769230769229</v>
      </c>
      <c r="G134" s="6">
        <f t="shared" si="12"/>
        <v>0.875</v>
      </c>
      <c r="H134" s="6" t="str">
        <f t="shared" si="12"/>
        <v>-</v>
      </c>
      <c r="I134" s="6">
        <f t="shared" si="12"/>
        <v>1</v>
      </c>
      <c r="J134" s="6">
        <f t="shared" si="12"/>
        <v>0.8571428571428571</v>
      </c>
      <c r="K134" s="6">
        <f>IF(OR(C134="-",G134="-"),"-",(G134-C134)/C134)</f>
        <v>0.75</v>
      </c>
      <c r="L134" s="6" t="str">
        <f t="shared" ref="L134:N135" si="13">IF(OR(D134="-",H134="-"),"-",(H134-D134)/D134)</f>
        <v>-</v>
      </c>
      <c r="M134" s="6">
        <f t="shared" si="13"/>
        <v>0</v>
      </c>
      <c r="N134" s="6">
        <f t="shared" si="13"/>
        <v>0.23809523809523805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42</v>
      </c>
      <c r="D143" s="10">
        <v>0</v>
      </c>
      <c r="E143" s="10">
        <v>1</v>
      </c>
      <c r="F143" s="10">
        <v>43</v>
      </c>
      <c r="G143" s="10">
        <v>24</v>
      </c>
      <c r="H143" s="10">
        <v>0</v>
      </c>
      <c r="I143" s="10">
        <v>1</v>
      </c>
      <c r="J143" s="10">
        <v>25</v>
      </c>
      <c r="K143" s="6">
        <f>IF(C143=0,"-",(G143-C143)/C143)</f>
        <v>-0.42857142857142855</v>
      </c>
      <c r="L143" s="6" t="str">
        <f t="shared" ref="L143:N147" si="15">IF(D143=0,"-",(H143-D143)/D143)</f>
        <v>-</v>
      </c>
      <c r="M143" s="6">
        <f t="shared" si="15"/>
        <v>0</v>
      </c>
      <c r="N143" s="6">
        <f t="shared" si="15"/>
        <v>-0.41860465116279072</v>
      </c>
    </row>
    <row r="144" spans="2:14" ht="15" thickBot="1" x14ac:dyDescent="0.25">
      <c r="B144" s="4" t="s">
        <v>72</v>
      </c>
      <c r="C144" s="10">
        <v>18</v>
      </c>
      <c r="D144" s="10">
        <v>0</v>
      </c>
      <c r="E144" s="10">
        <v>1</v>
      </c>
      <c r="F144" s="10">
        <v>19</v>
      </c>
      <c r="G144" s="10">
        <v>57</v>
      </c>
      <c r="H144" s="10">
        <v>0</v>
      </c>
      <c r="I144" s="10">
        <v>6</v>
      </c>
      <c r="J144" s="10">
        <v>63</v>
      </c>
      <c r="K144" s="6">
        <f t="shared" ref="K144:K147" si="16">IF(C144=0,"-",(G144-C144)/C144)</f>
        <v>2.1666666666666665</v>
      </c>
      <c r="L144" s="6" t="str">
        <f t="shared" si="15"/>
        <v>-</v>
      </c>
      <c r="M144" s="6">
        <f t="shared" si="15"/>
        <v>5</v>
      </c>
      <c r="N144" s="6">
        <f t="shared" si="15"/>
        <v>2.3157894736842106</v>
      </c>
    </row>
    <row r="145" spans="2:14" ht="15" thickBot="1" x14ac:dyDescent="0.25">
      <c r="B145" s="4" t="s">
        <v>73</v>
      </c>
      <c r="C145" s="10">
        <v>135</v>
      </c>
      <c r="D145" s="10">
        <v>0</v>
      </c>
      <c r="E145" s="10">
        <v>13</v>
      </c>
      <c r="F145" s="10">
        <v>148</v>
      </c>
      <c r="G145" s="10">
        <v>203</v>
      </c>
      <c r="H145" s="10">
        <v>0</v>
      </c>
      <c r="I145" s="10">
        <v>12</v>
      </c>
      <c r="J145" s="10">
        <v>215</v>
      </c>
      <c r="K145" s="6">
        <f t="shared" si="16"/>
        <v>0.50370370370370365</v>
      </c>
      <c r="L145" s="6" t="str">
        <f t="shared" si="15"/>
        <v>-</v>
      </c>
      <c r="M145" s="6">
        <f t="shared" si="15"/>
        <v>-7.6923076923076927E-2</v>
      </c>
      <c r="N145" s="6">
        <f t="shared" si="15"/>
        <v>0.45270270270270269</v>
      </c>
    </row>
    <row r="146" spans="2:14" ht="15" thickBot="1" x14ac:dyDescent="0.25">
      <c r="B146" s="4" t="s">
        <v>74</v>
      </c>
      <c r="C146" s="10">
        <v>40</v>
      </c>
      <c r="D146" s="10">
        <v>0</v>
      </c>
      <c r="E146" s="10">
        <v>4</v>
      </c>
      <c r="F146" s="10">
        <v>44</v>
      </c>
      <c r="G146" s="10">
        <v>68</v>
      </c>
      <c r="H146" s="10">
        <v>0</v>
      </c>
      <c r="I146" s="10">
        <v>4</v>
      </c>
      <c r="J146" s="10">
        <v>72</v>
      </c>
      <c r="K146" s="6">
        <f t="shared" si="16"/>
        <v>0.7</v>
      </c>
      <c r="L146" s="6" t="str">
        <f t="shared" si="15"/>
        <v>-</v>
      </c>
      <c r="M146" s="6">
        <f t="shared" si="15"/>
        <v>0</v>
      </c>
      <c r="N146" s="6">
        <f t="shared" si="15"/>
        <v>0.63636363636363635</v>
      </c>
    </row>
    <row r="147" spans="2:14" ht="15" thickBot="1" x14ac:dyDescent="0.25">
      <c r="B147" s="4" t="s">
        <v>75</v>
      </c>
      <c r="C147" s="10">
        <v>2</v>
      </c>
      <c r="D147" s="10">
        <v>0</v>
      </c>
      <c r="E147" s="10">
        <v>0</v>
      </c>
      <c r="F147" s="10">
        <v>2</v>
      </c>
      <c r="G147" s="10">
        <v>3</v>
      </c>
      <c r="H147" s="10">
        <v>0</v>
      </c>
      <c r="I147" s="10">
        <v>0</v>
      </c>
      <c r="J147" s="10">
        <v>3</v>
      </c>
      <c r="K147" s="6">
        <f t="shared" si="16"/>
        <v>0.5</v>
      </c>
      <c r="L147" s="6" t="str">
        <f t="shared" si="15"/>
        <v>-</v>
      </c>
      <c r="M147" s="6" t="str">
        <f t="shared" si="15"/>
        <v>-</v>
      </c>
      <c r="N147" s="6">
        <f t="shared" si="15"/>
        <v>0.5</v>
      </c>
    </row>
    <row r="148" spans="2:14" ht="15" thickBot="1" x14ac:dyDescent="0.25">
      <c r="B148" s="7" t="s">
        <v>68</v>
      </c>
      <c r="C148" s="10">
        <v>237</v>
      </c>
      <c r="D148" s="10">
        <v>0</v>
      </c>
      <c r="E148" s="10">
        <v>19</v>
      </c>
      <c r="F148" s="10">
        <v>256</v>
      </c>
      <c r="G148" s="10">
        <v>355</v>
      </c>
      <c r="H148" s="10">
        <v>0</v>
      </c>
      <c r="I148" s="10">
        <v>23</v>
      </c>
      <c r="J148" s="10">
        <v>378</v>
      </c>
      <c r="K148" s="6">
        <f t="shared" ref="K148" si="17">IF(C148=0,"-",(G148-C148)/C148)</f>
        <v>0.49789029535864981</v>
      </c>
      <c r="L148" s="6" t="str">
        <f t="shared" ref="L148" si="18">IF(D148=0,"-",(H148-D148)/D148)</f>
        <v>-</v>
      </c>
      <c r="M148" s="6">
        <f t="shared" ref="M148" si="19">IF(E148=0,"-",(I148-E148)/E148)</f>
        <v>0.21052631578947367</v>
      </c>
      <c r="N148" s="6">
        <f t="shared" ref="N148" si="20">IF(F148=0,"-",(J148-F148)/F148)</f>
        <v>0.4765625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0.23728813559322035</v>
      </c>
      <c r="D149" s="6" t="str">
        <f t="shared" si="21"/>
        <v>-</v>
      </c>
      <c r="E149" s="6">
        <f t="shared" si="21"/>
        <v>7.1428571428571425E-2</v>
      </c>
      <c r="F149" s="6">
        <f t="shared" si="21"/>
        <v>0.22513089005235601</v>
      </c>
      <c r="G149" s="6">
        <f t="shared" si="21"/>
        <v>0.10572687224669604</v>
      </c>
      <c r="H149" s="6" t="str">
        <f t="shared" si="21"/>
        <v>-</v>
      </c>
      <c r="I149" s="6">
        <f t="shared" si="21"/>
        <v>7.6923076923076927E-2</v>
      </c>
      <c r="J149" s="6">
        <f t="shared" si="21"/>
        <v>0.10416666666666667</v>
      </c>
      <c r="K149" s="6">
        <f>IF(OR(C149="-",G149="-"),"-",(G149-C149)/C149)</f>
        <v>-0.5544367526746381</v>
      </c>
      <c r="L149" s="6" t="str">
        <f t="shared" ref="L149:N150" si="22">IF(OR(D149="-",H149="-"),"-",(H149-D149)/D149)</f>
        <v>-</v>
      </c>
      <c r="M149" s="6">
        <f t="shared" si="22"/>
        <v>7.6923076923077038E-2</v>
      </c>
      <c r="N149" s="6">
        <f t="shared" si="22"/>
        <v>-0.53730620155038755</v>
      </c>
    </row>
    <row r="150" spans="2:14" ht="29.25" thickBot="1" x14ac:dyDescent="0.25">
      <c r="B150" s="7" t="s">
        <v>77</v>
      </c>
      <c r="C150" s="6">
        <f t="shared" si="21"/>
        <v>0.31034482758620691</v>
      </c>
      <c r="D150" s="6" t="str">
        <f t="shared" si="21"/>
        <v>-</v>
      </c>
      <c r="E150" s="6">
        <f t="shared" si="21"/>
        <v>0.2</v>
      </c>
      <c r="F150" s="6">
        <f t="shared" si="21"/>
        <v>0.30158730158730157</v>
      </c>
      <c r="G150" s="6">
        <f t="shared" si="21"/>
        <v>0.45600000000000002</v>
      </c>
      <c r="H150" s="6" t="str">
        <f t="shared" si="21"/>
        <v>-</v>
      </c>
      <c r="I150" s="6">
        <f t="shared" si="21"/>
        <v>0.6</v>
      </c>
      <c r="J150" s="6">
        <f t="shared" si="21"/>
        <v>0.46666666666666667</v>
      </c>
      <c r="K150" s="6">
        <f>IF(OR(C150="-",G150="-"),"-",(G150-C150)/C150)</f>
        <v>0.46933333333333332</v>
      </c>
      <c r="L150" s="6" t="str">
        <f t="shared" si="22"/>
        <v>-</v>
      </c>
      <c r="M150" s="6">
        <f t="shared" si="22"/>
        <v>1.9999999999999998</v>
      </c>
      <c r="N150" s="6">
        <f t="shared" si="22"/>
        <v>0.54736842105263173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172</v>
      </c>
      <c r="D157" s="19">
        <v>271</v>
      </c>
      <c r="E157" s="18">
        <f>IF(C157=0,"-",(D157-C157)/C157)</f>
        <v>0.57558139534883723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61</v>
      </c>
      <c r="D158" s="19">
        <v>78</v>
      </c>
      <c r="E158" s="18">
        <f t="shared" ref="E158:E159" si="23">IF(C158=0,"-",(D158-C158)/C158)</f>
        <v>0.27868852459016391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4</v>
      </c>
      <c r="D159" s="19">
        <v>6</v>
      </c>
      <c r="E159" s="18">
        <f t="shared" si="23"/>
        <v>0.5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0.72573839662447259</v>
      </c>
      <c r="D160" s="18">
        <f>IF(D157=0,"-",D157/(D157+D158+D159))</f>
        <v>0.76338028169014083</v>
      </c>
      <c r="E160" s="18">
        <f>IF(OR(C160="-",D160="-"),"-",(D160-C160)/C160)</f>
        <v>5.1867016049787044E-2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13</v>
      </c>
      <c r="D166" s="5">
        <v>14</v>
      </c>
      <c r="E166" s="6">
        <f>IF(C166=0,"-",(D166-C166)/C166)</f>
        <v>7.6923076923076927E-2</v>
      </c>
    </row>
    <row r="167" spans="2:14" ht="20.100000000000001" customHeight="1" thickBot="1" x14ac:dyDescent="0.25">
      <c r="B167" s="4" t="s">
        <v>41</v>
      </c>
      <c r="C167" s="5">
        <v>6</v>
      </c>
      <c r="D167" s="5">
        <v>5</v>
      </c>
      <c r="E167" s="6">
        <f t="shared" ref="E167:E168" si="24">IF(C167=0,"-",(D167-C167)/C167)</f>
        <v>-0.16666666666666666</v>
      </c>
    </row>
    <row r="168" spans="2:14" ht="20.100000000000001" customHeight="1" thickBot="1" x14ac:dyDescent="0.25">
      <c r="B168" s="4" t="s">
        <v>42</v>
      </c>
      <c r="C168" s="5">
        <v>3</v>
      </c>
      <c r="D168" s="5">
        <v>7</v>
      </c>
      <c r="E168" s="6">
        <f t="shared" si="24"/>
        <v>1.3333333333333333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0.69230769230769229</v>
      </c>
      <c r="D169" s="6">
        <f>IF(D166=0,"-",(D167+D168)/D166)</f>
        <v>0.8571428571428571</v>
      </c>
      <c r="E169" s="6">
        <f t="shared" ref="E169:E171" si="25">IF(OR(C169="-",D169="-"),"-",(D169-C169)/C169)</f>
        <v>0.23809523809523805</v>
      </c>
    </row>
    <row r="170" spans="2:14" ht="20.100000000000001" customHeight="1" thickBot="1" x14ac:dyDescent="0.25">
      <c r="B170" s="4" t="s">
        <v>39</v>
      </c>
      <c r="C170" s="6">
        <v>0.75</v>
      </c>
      <c r="D170" s="6">
        <v>0.83333333333333337</v>
      </c>
      <c r="E170" s="6">
        <f t="shared" si="25"/>
        <v>0.11111111111111116</v>
      </c>
    </row>
    <row r="171" spans="2:14" ht="20.100000000000001" customHeight="1" thickBot="1" x14ac:dyDescent="0.25">
      <c r="B171" s="4" t="s">
        <v>40</v>
      </c>
      <c r="C171" s="6">
        <v>0.6</v>
      </c>
      <c r="D171" s="6">
        <v>0.875</v>
      </c>
      <c r="E171" s="6">
        <f t="shared" si="25"/>
        <v>0.45833333333333337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16</v>
      </c>
      <c r="D178" s="5">
        <v>43</v>
      </c>
      <c r="E178" s="6">
        <f>IF(C178=0,"-",(D178-C178)/C178)</f>
        <v>1.6875</v>
      </c>
      <c r="H178" s="13"/>
    </row>
    <row r="179" spans="2:8" ht="15" thickBot="1" x14ac:dyDescent="0.25">
      <c r="B179" s="4" t="s">
        <v>43</v>
      </c>
      <c r="C179" s="5">
        <v>9</v>
      </c>
      <c r="D179" s="5">
        <v>34</v>
      </c>
      <c r="E179" s="6">
        <f t="shared" ref="E179:E185" si="26">IF(C179=0,"-",(D179-C179)/C179)</f>
        <v>2.7777777777777777</v>
      </c>
      <c r="H179" s="13"/>
    </row>
    <row r="180" spans="2:8" ht="15" thickBot="1" x14ac:dyDescent="0.25">
      <c r="B180" s="4" t="s">
        <v>47</v>
      </c>
      <c r="C180" s="5">
        <v>3</v>
      </c>
      <c r="D180" s="5">
        <v>7</v>
      </c>
      <c r="E180" s="6">
        <f t="shared" si="26"/>
        <v>1.3333333333333333</v>
      </c>
      <c r="H180" s="13"/>
    </row>
    <row r="181" spans="2:8" ht="15" thickBot="1" x14ac:dyDescent="0.25">
      <c r="B181" s="4" t="s">
        <v>78</v>
      </c>
      <c r="C181" s="5">
        <v>4</v>
      </c>
      <c r="D181" s="5">
        <v>2</v>
      </c>
      <c r="E181" s="6">
        <f t="shared" si="26"/>
        <v>-0.5</v>
      </c>
      <c r="H181" s="13"/>
    </row>
    <row r="182" spans="2:8" ht="15" thickBot="1" x14ac:dyDescent="0.25">
      <c r="B182" s="15" t="s">
        <v>79</v>
      </c>
      <c r="C182" s="5">
        <v>194</v>
      </c>
      <c r="D182" s="5">
        <v>367</v>
      </c>
      <c r="E182" s="6">
        <f t="shared" si="26"/>
        <v>0.89175257731958768</v>
      </c>
      <c r="H182" s="13"/>
    </row>
    <row r="183" spans="2:8" ht="15" thickBot="1" x14ac:dyDescent="0.25">
      <c r="B183" s="4" t="s">
        <v>47</v>
      </c>
      <c r="C183" s="5">
        <v>185</v>
      </c>
      <c r="D183" s="5">
        <v>345</v>
      </c>
      <c r="E183" s="6">
        <f t="shared" si="26"/>
        <v>0.86486486486486491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9</v>
      </c>
      <c r="D185" s="5">
        <v>22</v>
      </c>
      <c r="E185" s="6">
        <f t="shared" si="26"/>
        <v>1.4444444444444444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4</v>
      </c>
      <c r="D197" s="5">
        <v>4</v>
      </c>
      <c r="E197" s="6">
        <f t="shared" ref="E197:E200" si="27">IF(C197=0,"-",(D197-C197)/C197)</f>
        <v>0</v>
      </c>
    </row>
    <row r="198" spans="2:5" ht="15" thickBot="1" x14ac:dyDescent="0.25">
      <c r="B198" s="4" t="s">
        <v>83</v>
      </c>
      <c r="C198" s="5">
        <v>0</v>
      </c>
      <c r="D198" s="5">
        <v>1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4</v>
      </c>
      <c r="D199" s="5">
        <v>5</v>
      </c>
      <c r="E199" s="6">
        <f t="shared" si="27"/>
        <v>0.25</v>
      </c>
    </row>
    <row r="200" spans="2:5" ht="15" thickBot="1" x14ac:dyDescent="0.25">
      <c r="B200" s="4" t="s">
        <v>85</v>
      </c>
      <c r="C200" s="5">
        <v>2</v>
      </c>
      <c r="D200" s="5">
        <v>4</v>
      </c>
      <c r="E200" s="6">
        <f t="shared" si="27"/>
        <v>1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4</v>
      </c>
      <c r="D208" s="5">
        <v>4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2</v>
      </c>
      <c r="D209" s="5">
        <v>4</v>
      </c>
      <c r="E209" s="6">
        <f t="shared" si="28"/>
        <v>1</v>
      </c>
    </row>
    <row r="210" spans="2:5" ht="20.100000000000001" customHeight="1" thickBot="1" x14ac:dyDescent="0.25">
      <c r="B210" s="17" t="s">
        <v>87</v>
      </c>
      <c r="C210" s="5">
        <v>2</v>
      </c>
      <c r="D210" s="5">
        <v>0</v>
      </c>
      <c r="E210" s="6">
        <f t="shared" si="28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1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1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11</v>
      </c>
      <c r="D221" s="5">
        <v>11</v>
      </c>
      <c r="E221" s="6">
        <f t="shared" ref="E221:E223" si="30">IF(C221=0,"-",(D221-C221)/C221)</f>
        <v>0</v>
      </c>
    </row>
    <row r="222" spans="2:5" ht="15" thickBot="1" x14ac:dyDescent="0.25">
      <c r="B222" s="16" t="s">
        <v>92</v>
      </c>
      <c r="C222" s="5">
        <v>9</v>
      </c>
      <c r="D222" s="5">
        <v>7</v>
      </c>
      <c r="E222" s="6">
        <f t="shared" si="30"/>
        <v>-0.22222222222222221</v>
      </c>
    </row>
    <row r="223" spans="2:5" ht="15" thickBot="1" x14ac:dyDescent="0.25">
      <c r="B223" s="16" t="s">
        <v>93</v>
      </c>
      <c r="C223" s="5">
        <v>29</v>
      </c>
      <c r="D223" s="5">
        <v>36</v>
      </c>
      <c r="E223" s="6">
        <f t="shared" si="30"/>
        <v>0.2413793103448276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6997</v>
      </c>
      <c r="D14" s="5">
        <v>7972</v>
      </c>
      <c r="E14" s="6">
        <f>IF(C14&gt;0,(D14-C14)/C14)</f>
        <v>0.13934543375732455</v>
      </c>
    </row>
    <row r="15" spans="1:5" ht="20.100000000000001" customHeight="1" thickBot="1" x14ac:dyDescent="0.25">
      <c r="B15" s="4" t="s">
        <v>17</v>
      </c>
      <c r="C15" s="5">
        <v>6564</v>
      </c>
      <c r="D15" s="5">
        <v>7870</v>
      </c>
      <c r="E15" s="6">
        <f t="shared" ref="E15:E25" si="0">IF(C15&gt;0,(D15-C15)/C15)</f>
        <v>0.19896404631322365</v>
      </c>
    </row>
    <row r="16" spans="1:5" ht="20.100000000000001" customHeight="1" thickBot="1" x14ac:dyDescent="0.25">
      <c r="B16" s="4" t="s">
        <v>18</v>
      </c>
      <c r="C16" s="5">
        <v>3998</v>
      </c>
      <c r="D16" s="5">
        <v>4827</v>
      </c>
      <c r="E16" s="6">
        <f t="shared" si="0"/>
        <v>0.20735367683841921</v>
      </c>
    </row>
    <row r="17" spans="2:5" ht="20.100000000000001" customHeight="1" thickBot="1" x14ac:dyDescent="0.25">
      <c r="B17" s="4" t="s">
        <v>19</v>
      </c>
      <c r="C17" s="5">
        <v>2566</v>
      </c>
      <c r="D17" s="5">
        <v>3043</v>
      </c>
      <c r="E17" s="6">
        <f t="shared" si="0"/>
        <v>0.18589243959469992</v>
      </c>
    </row>
    <row r="18" spans="2:5" ht="20.100000000000001" customHeight="1" thickBot="1" x14ac:dyDescent="0.25">
      <c r="B18" s="4" t="s">
        <v>100</v>
      </c>
      <c r="C18" s="5">
        <v>21</v>
      </c>
      <c r="D18" s="5">
        <v>7</v>
      </c>
      <c r="E18" s="6">
        <f>IF(C18=0,"-",(D18-C18)/C18)</f>
        <v>-0.66666666666666663</v>
      </c>
    </row>
    <row r="19" spans="2:5" ht="20.100000000000001" customHeight="1" thickBot="1" x14ac:dyDescent="0.25">
      <c r="B19" s="4" t="s">
        <v>101</v>
      </c>
      <c r="C19" s="5">
        <v>5</v>
      </c>
      <c r="D19" s="5">
        <v>5</v>
      </c>
      <c r="E19" s="6">
        <f>IF(C19=0,"-",(D19-C19)/C19)</f>
        <v>0</v>
      </c>
    </row>
    <row r="20" spans="2:5" ht="20.100000000000001" customHeight="1" thickBot="1" x14ac:dyDescent="0.25">
      <c r="B20" s="4" t="s">
        <v>20</v>
      </c>
      <c r="C20" s="6">
        <f>C17/C15</f>
        <v>0.39092017062766604</v>
      </c>
      <c r="D20" s="6">
        <f>D17/D15</f>
        <v>0.3866581956797967</v>
      </c>
      <c r="E20" s="6">
        <f t="shared" si="0"/>
        <v>-1.0902417598524689E-2</v>
      </c>
    </row>
    <row r="21" spans="2:5" ht="30" customHeight="1" thickBot="1" x14ac:dyDescent="0.25">
      <c r="B21" s="4" t="s">
        <v>23</v>
      </c>
      <c r="C21" s="5">
        <v>712</v>
      </c>
      <c r="D21" s="5">
        <v>807</v>
      </c>
      <c r="E21" s="6">
        <f t="shared" si="0"/>
        <v>0.13342696629213482</v>
      </c>
    </row>
    <row r="22" spans="2:5" ht="20.100000000000001" customHeight="1" thickBot="1" x14ac:dyDescent="0.25">
      <c r="B22" s="4" t="s">
        <v>24</v>
      </c>
      <c r="C22" s="5">
        <v>355</v>
      </c>
      <c r="D22" s="5">
        <v>464</v>
      </c>
      <c r="E22" s="6">
        <f t="shared" si="0"/>
        <v>0.30704225352112674</v>
      </c>
    </row>
    <row r="23" spans="2:5" ht="20.100000000000001" customHeight="1" thickBot="1" x14ac:dyDescent="0.25">
      <c r="B23" s="4" t="s">
        <v>25</v>
      </c>
      <c r="C23" s="5">
        <v>357</v>
      </c>
      <c r="D23" s="5">
        <v>343</v>
      </c>
      <c r="E23" s="6">
        <f t="shared" si="0"/>
        <v>-3.9215686274509803E-2</v>
      </c>
    </row>
    <row r="24" spans="2:5" ht="20.100000000000001" customHeight="1" thickBot="1" x14ac:dyDescent="0.25">
      <c r="B24" s="4" t="s">
        <v>21</v>
      </c>
      <c r="C24" s="6">
        <f>C23/C21</f>
        <v>0.5014044943820225</v>
      </c>
      <c r="D24" s="6">
        <f t="shared" ref="D24" si="1">D23/D21</f>
        <v>0.42503097893432468</v>
      </c>
      <c r="E24" s="6">
        <f t="shared" si="0"/>
        <v>-0.15231916806375587</v>
      </c>
    </row>
    <row r="25" spans="2:5" ht="20.100000000000001" customHeight="1" thickBot="1" x14ac:dyDescent="0.25">
      <c r="B25" s="7" t="s">
        <v>26</v>
      </c>
      <c r="C25" s="6">
        <v>0.25363156035959733</v>
      </c>
      <c r="D25" s="6">
        <v>0.29670502845276808</v>
      </c>
      <c r="E25" s="6">
        <f t="shared" si="0"/>
        <v>0.16982692545084468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1320</v>
      </c>
      <c r="D34" s="5">
        <v>1473</v>
      </c>
      <c r="E34" s="6">
        <f>IF(C34&gt;0,(D34-C34)/C34,"-")</f>
        <v>0.11590909090909091</v>
      </c>
    </row>
    <row r="35" spans="2:5" ht="20.100000000000001" customHeight="1" thickBot="1" x14ac:dyDescent="0.25">
      <c r="B35" s="4" t="s">
        <v>29</v>
      </c>
      <c r="C35" s="5">
        <v>12</v>
      </c>
      <c r="D35" s="5">
        <v>13</v>
      </c>
      <c r="E35" s="6">
        <f t="shared" ref="E35:E37" si="2">IF(C35&gt;0,(D35-C35)/C35,"-")</f>
        <v>8.3333333333333329E-2</v>
      </c>
    </row>
    <row r="36" spans="2:5" ht="20.100000000000001" customHeight="1" thickBot="1" x14ac:dyDescent="0.25">
      <c r="B36" s="4" t="s">
        <v>28</v>
      </c>
      <c r="C36" s="5">
        <v>1083</v>
      </c>
      <c r="D36" s="5">
        <v>1173</v>
      </c>
      <c r="E36" s="6">
        <f t="shared" si="2"/>
        <v>8.3102493074792241E-2</v>
      </c>
    </row>
    <row r="37" spans="2:5" ht="20.100000000000001" customHeight="1" thickBot="1" x14ac:dyDescent="0.25">
      <c r="B37" s="4" t="s">
        <v>30</v>
      </c>
      <c r="C37" s="5">
        <v>225</v>
      </c>
      <c r="D37" s="5">
        <v>287</v>
      </c>
      <c r="E37" s="6">
        <f t="shared" si="2"/>
        <v>0.27555555555555555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867</v>
      </c>
      <c r="D44" s="5">
        <v>1184</v>
      </c>
      <c r="E44" s="6">
        <f>IF(C44&gt;0,(D44-C44)/C44,"-")</f>
        <v>0.36562860438292966</v>
      </c>
    </row>
    <row r="45" spans="2:5" ht="20.100000000000001" customHeight="1" thickBot="1" x14ac:dyDescent="0.25">
      <c r="B45" s="4" t="s">
        <v>34</v>
      </c>
      <c r="C45" s="5">
        <v>68</v>
      </c>
      <c r="D45" s="5">
        <v>86</v>
      </c>
      <c r="E45" s="6">
        <f t="shared" ref="E45:E51" si="3">IF(C45&gt;0,(D45-C45)/C45,"-")</f>
        <v>0.26470588235294118</v>
      </c>
    </row>
    <row r="46" spans="2:5" ht="20.100000000000001" customHeight="1" thickBot="1" x14ac:dyDescent="0.25">
      <c r="B46" s="4" t="s">
        <v>31</v>
      </c>
      <c r="C46" s="5">
        <v>149</v>
      </c>
      <c r="D46" s="5">
        <v>161</v>
      </c>
      <c r="E46" s="6">
        <f t="shared" si="3"/>
        <v>8.0536912751677847E-2</v>
      </c>
    </row>
    <row r="47" spans="2:5" ht="20.100000000000001" customHeight="1" thickBot="1" x14ac:dyDescent="0.25">
      <c r="B47" s="4" t="s">
        <v>32</v>
      </c>
      <c r="C47" s="5">
        <v>1603</v>
      </c>
      <c r="D47" s="5">
        <v>1945</v>
      </c>
      <c r="E47" s="6">
        <f t="shared" si="3"/>
        <v>0.21334996880848409</v>
      </c>
    </row>
    <row r="48" spans="2:5" ht="20.100000000000001" customHeight="1" thickBot="1" x14ac:dyDescent="0.25">
      <c r="B48" s="4" t="s">
        <v>35</v>
      </c>
      <c r="C48" s="5">
        <v>993</v>
      </c>
      <c r="D48" s="5">
        <v>1163</v>
      </c>
      <c r="E48" s="6">
        <f t="shared" si="3"/>
        <v>0.17119838872104734</v>
      </c>
    </row>
    <row r="49" spans="2:5" ht="20.100000000000001" customHeight="1" thickBot="1" x14ac:dyDescent="0.25">
      <c r="B49" s="4" t="s">
        <v>67</v>
      </c>
      <c r="C49" s="5">
        <v>1573</v>
      </c>
      <c r="D49" s="5">
        <v>1713</v>
      </c>
      <c r="E49" s="6">
        <f t="shared" si="3"/>
        <v>8.9001907183725359E-2</v>
      </c>
    </row>
    <row r="50" spans="2:5" ht="20.100000000000001" customHeight="1" collapsed="1" thickBot="1" x14ac:dyDescent="0.25">
      <c r="B50" s="4" t="s">
        <v>36</v>
      </c>
      <c r="C50" s="6">
        <f>C44/(C44+C45)</f>
        <v>0.92727272727272725</v>
      </c>
      <c r="D50" s="6">
        <f>D44/(D44+D45)</f>
        <v>0.93228346456692912</v>
      </c>
      <c r="E50" s="6">
        <f t="shared" si="3"/>
        <v>5.4037362976686858E-3</v>
      </c>
    </row>
    <row r="51" spans="2:5" ht="20.100000000000001" customHeight="1" thickBot="1" x14ac:dyDescent="0.25">
      <c r="B51" s="4" t="s">
        <v>37</v>
      </c>
      <c r="C51" s="6">
        <f>C47/(C46+C47)</f>
        <v>0.91495433789954339</v>
      </c>
      <c r="D51" s="6">
        <f t="shared" ref="D51" si="4">D47/(D46+D47)</f>
        <v>0.92355175688509017</v>
      </c>
      <c r="E51" s="6">
        <f t="shared" si="3"/>
        <v>9.396555248083565E-3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939</v>
      </c>
      <c r="D58" s="5">
        <v>1270</v>
      </c>
      <c r="E58" s="6">
        <f>IF(C58&gt;0,(D58-C58)/C58,"-")</f>
        <v>0.35250266240681577</v>
      </c>
    </row>
    <row r="59" spans="2:5" ht="20.100000000000001" customHeight="1" thickBot="1" x14ac:dyDescent="0.25">
      <c r="B59" s="4" t="s">
        <v>41</v>
      </c>
      <c r="C59" s="5">
        <v>542</v>
      </c>
      <c r="D59" s="5">
        <v>760</v>
      </c>
      <c r="E59" s="6">
        <f t="shared" ref="E59:E63" si="5">IF(C59&gt;0,(D59-C59)/C59,"-")</f>
        <v>0.40221402214022139</v>
      </c>
    </row>
    <row r="60" spans="2:5" ht="20.100000000000001" customHeight="1" thickBot="1" x14ac:dyDescent="0.25">
      <c r="B60" s="4" t="s">
        <v>42</v>
      </c>
      <c r="C60" s="5">
        <v>325</v>
      </c>
      <c r="D60" s="5">
        <v>424</v>
      </c>
      <c r="E60" s="6">
        <f t="shared" si="5"/>
        <v>0.30461538461538462</v>
      </c>
    </row>
    <row r="61" spans="2:5" ht="20.100000000000001" customHeight="1" collapsed="1" thickBot="1" x14ac:dyDescent="0.25">
      <c r="B61" s="4" t="s">
        <v>98</v>
      </c>
      <c r="C61" s="6">
        <f>(C59+C60)/C58</f>
        <v>0.92332268370607029</v>
      </c>
      <c r="D61" s="6">
        <f>(D59+D60)/D58</f>
        <v>0.93228346456692912</v>
      </c>
      <c r="E61" s="6">
        <f t="shared" si="5"/>
        <v>9.7049287524180409E-3</v>
      </c>
    </row>
    <row r="62" spans="2:5" ht="20.100000000000001" customHeight="1" thickBot="1" x14ac:dyDescent="0.25">
      <c r="B62" s="4" t="s">
        <v>39</v>
      </c>
      <c r="C62" s="6">
        <v>0.92176870748299322</v>
      </c>
      <c r="D62" s="6">
        <v>0.92457420924574207</v>
      </c>
      <c r="E62" s="6">
        <f t="shared" si="5"/>
        <v>3.0436070784065038E-3</v>
      </c>
    </row>
    <row r="63" spans="2:5" ht="20.100000000000001" customHeight="1" thickBot="1" x14ac:dyDescent="0.25">
      <c r="B63" s="4" t="s">
        <v>40</v>
      </c>
      <c r="C63" s="6">
        <v>0.92592592592592593</v>
      </c>
      <c r="D63" s="6">
        <v>0.9464285714285714</v>
      </c>
      <c r="E63" s="6">
        <f t="shared" si="5"/>
        <v>2.2142857142857103E-2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8144</v>
      </c>
      <c r="D70" s="5">
        <v>9195</v>
      </c>
      <c r="E70" s="6">
        <f>IF(C70&gt;0,(D70-C70)/C70,"-")</f>
        <v>0.12905206286836934</v>
      </c>
    </row>
    <row r="71" spans="2:5" ht="20.100000000000001" customHeight="1" thickBot="1" x14ac:dyDescent="0.25">
      <c r="B71" s="4" t="s">
        <v>45</v>
      </c>
      <c r="C71" s="5">
        <v>2081</v>
      </c>
      <c r="D71" s="5">
        <v>2487</v>
      </c>
      <c r="E71" s="6">
        <f t="shared" ref="E71:E77" si="6">IF(C71&gt;0,(D71-C71)/C71,"-")</f>
        <v>0.19509851033157136</v>
      </c>
    </row>
    <row r="72" spans="2:5" ht="20.100000000000001" customHeight="1" thickBot="1" x14ac:dyDescent="0.25">
      <c r="B72" s="4" t="s">
        <v>43</v>
      </c>
      <c r="C72" s="5">
        <v>12</v>
      </c>
      <c r="D72" s="5">
        <v>22</v>
      </c>
      <c r="E72" s="6">
        <f t="shared" si="6"/>
        <v>0.83333333333333337</v>
      </c>
    </row>
    <row r="73" spans="2:5" ht="20.100000000000001" customHeight="1" thickBot="1" x14ac:dyDescent="0.25">
      <c r="B73" s="4" t="s">
        <v>46</v>
      </c>
      <c r="C73" s="5">
        <v>4736</v>
      </c>
      <c r="D73" s="5">
        <v>5248</v>
      </c>
      <c r="E73" s="6">
        <f t="shared" si="6"/>
        <v>0.10810810810810811</v>
      </c>
    </row>
    <row r="74" spans="2:5" ht="20.100000000000001" customHeight="1" thickBot="1" x14ac:dyDescent="0.25">
      <c r="B74" s="4" t="s">
        <v>47</v>
      </c>
      <c r="C74" s="5">
        <v>1042</v>
      </c>
      <c r="D74" s="5">
        <v>1128</v>
      </c>
      <c r="E74" s="6">
        <f t="shared" si="6"/>
        <v>8.253358925143954E-2</v>
      </c>
    </row>
    <row r="75" spans="2:5" ht="20.100000000000001" customHeight="1" thickBot="1" x14ac:dyDescent="0.25">
      <c r="B75" s="4" t="s">
        <v>48</v>
      </c>
      <c r="C75" s="5">
        <v>266</v>
      </c>
      <c r="D75" s="5">
        <v>307</v>
      </c>
      <c r="E75" s="6">
        <f t="shared" si="6"/>
        <v>0.15413533834586465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7</v>
      </c>
      <c r="D77" s="5">
        <v>3</v>
      </c>
      <c r="E77" s="6">
        <f t="shared" si="6"/>
        <v>-0.5714285714285714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315</v>
      </c>
      <c r="D90" s="5">
        <v>334</v>
      </c>
      <c r="E90" s="6">
        <f>IF(C90&gt;0,(D90-C90)/C90,"-")</f>
        <v>6.0317460317460318E-2</v>
      </c>
    </row>
    <row r="91" spans="2:5" ht="29.25" thickBot="1" x14ac:dyDescent="0.25">
      <c r="B91" s="4" t="s">
        <v>52</v>
      </c>
      <c r="C91" s="5">
        <v>238</v>
      </c>
      <c r="D91" s="5">
        <v>211</v>
      </c>
      <c r="E91" s="6">
        <f t="shared" ref="E91:E93" si="7">IF(C91&gt;0,(D91-C91)/C91,"-")</f>
        <v>-0.1134453781512605</v>
      </c>
    </row>
    <row r="92" spans="2:5" ht="29.25" customHeight="1" thickBot="1" x14ac:dyDescent="0.25">
      <c r="B92" s="4" t="s">
        <v>53</v>
      </c>
      <c r="C92" s="5">
        <v>266</v>
      </c>
      <c r="D92" s="5">
        <v>260</v>
      </c>
      <c r="E92" s="6">
        <f t="shared" si="7"/>
        <v>-2.2556390977443608E-2</v>
      </c>
    </row>
    <row r="93" spans="2:5" ht="29.25" customHeight="1" thickBot="1" x14ac:dyDescent="0.25">
      <c r="B93" s="4" t="s">
        <v>54</v>
      </c>
      <c r="C93" s="6">
        <f>(C90+C91)/(C90+C91+C92)</f>
        <v>0.67521367521367526</v>
      </c>
      <c r="D93" s="6">
        <f>(D90+D91)/(D90+D91+D92)</f>
        <v>0.67701863354037262</v>
      </c>
      <c r="E93" s="6">
        <f t="shared" si="7"/>
        <v>2.6731661294125443E-3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819</v>
      </c>
      <c r="D100" s="5">
        <v>809</v>
      </c>
      <c r="E100" s="6">
        <f>IF(C100&gt;0,(D100-C100)/C100,"-")</f>
        <v>-1.221001221001221E-2</v>
      </c>
    </row>
    <row r="101" spans="2:5" ht="20.100000000000001" customHeight="1" thickBot="1" x14ac:dyDescent="0.25">
      <c r="B101" s="4" t="s">
        <v>41</v>
      </c>
      <c r="C101" s="5">
        <v>377</v>
      </c>
      <c r="D101" s="5">
        <v>369</v>
      </c>
      <c r="E101" s="6">
        <f t="shared" ref="E101:E105" si="8">IF(C101&gt;0,(D101-C101)/C101,"-")</f>
        <v>-2.1220159151193633E-2</v>
      </c>
    </row>
    <row r="102" spans="2:5" ht="20.100000000000001" customHeight="1" thickBot="1" x14ac:dyDescent="0.25">
      <c r="B102" s="4" t="s">
        <v>42</v>
      </c>
      <c r="C102" s="5">
        <v>176</v>
      </c>
      <c r="D102" s="5">
        <v>176</v>
      </c>
      <c r="E102" s="6">
        <f t="shared" si="8"/>
        <v>0</v>
      </c>
    </row>
    <row r="103" spans="2:5" ht="20.100000000000001" customHeight="1" thickBot="1" x14ac:dyDescent="0.25">
      <c r="B103" s="4" t="s">
        <v>98</v>
      </c>
      <c r="C103" s="6">
        <f>(C101+C102)/C100</f>
        <v>0.67521367521367526</v>
      </c>
      <c r="D103" s="6">
        <f>(D101+D102)/D100</f>
        <v>0.67367119901112482</v>
      </c>
      <c r="E103" s="6">
        <f t="shared" si="8"/>
        <v>-2.2844267809924174E-3</v>
      </c>
    </row>
    <row r="104" spans="2:5" ht="20.100000000000001" customHeight="1" thickBot="1" x14ac:dyDescent="0.25">
      <c r="B104" s="4" t="s">
        <v>39</v>
      </c>
      <c r="C104" s="6">
        <v>0.68670309653916206</v>
      </c>
      <c r="D104" s="6">
        <v>0.65541740674955595</v>
      </c>
      <c r="E104" s="6">
        <f t="shared" si="8"/>
        <v>-4.5559267094147891E-2</v>
      </c>
    </row>
    <row r="105" spans="2:5" ht="20.100000000000001" customHeight="1" thickBot="1" x14ac:dyDescent="0.25">
      <c r="B105" s="4" t="s">
        <v>40</v>
      </c>
      <c r="C105" s="6">
        <v>0.6518518518518519</v>
      </c>
      <c r="D105" s="6">
        <v>0.71544715447154472</v>
      </c>
      <c r="E105" s="6">
        <f t="shared" si="8"/>
        <v>9.7560975609756018E-2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938</v>
      </c>
      <c r="D112" s="5">
        <v>931</v>
      </c>
      <c r="E112" s="6">
        <f>IF(C112&gt;0,(D112-C112)/C112,"-")</f>
        <v>-7.462686567164179E-3</v>
      </c>
    </row>
    <row r="113" spans="2:14" ht="15" thickBot="1" x14ac:dyDescent="0.25">
      <c r="B113" s="4" t="s">
        <v>56</v>
      </c>
      <c r="C113" s="5">
        <v>477</v>
      </c>
      <c r="D113" s="5">
        <v>473</v>
      </c>
      <c r="E113" s="6">
        <f t="shared" ref="E113:E114" si="9">IF(C113&gt;0,(D113-C113)/C113,"-")</f>
        <v>-8.385744234800839E-3</v>
      </c>
    </row>
    <row r="114" spans="2:14" ht="15" thickBot="1" x14ac:dyDescent="0.25">
      <c r="B114" s="4" t="s">
        <v>57</v>
      </c>
      <c r="C114" s="5">
        <v>461</v>
      </c>
      <c r="D114" s="5">
        <v>458</v>
      </c>
      <c r="E114" s="6">
        <f t="shared" si="9"/>
        <v>-6.5075921908893707E-3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3</v>
      </c>
      <c r="D128" s="10">
        <v>4</v>
      </c>
      <c r="E128" s="10">
        <v>4</v>
      </c>
      <c r="F128" s="10">
        <v>11</v>
      </c>
      <c r="G128" s="10">
        <v>7</v>
      </c>
      <c r="H128" s="10">
        <v>0</v>
      </c>
      <c r="I128" s="10">
        <v>2</v>
      </c>
      <c r="J128" s="10">
        <v>9</v>
      </c>
      <c r="K128" s="6">
        <f>IF(C128=0,"-",(G128-C128)/C128)</f>
        <v>1.3333333333333333</v>
      </c>
      <c r="L128" s="6">
        <f t="shared" ref="L128:N133" si="10">IF(D128=0,"-",(H128-D128)/D128)</f>
        <v>-1</v>
      </c>
      <c r="M128" s="6">
        <f t="shared" si="10"/>
        <v>-0.5</v>
      </c>
      <c r="N128" s="6">
        <f t="shared" si="10"/>
        <v>-0.18181818181818182</v>
      </c>
    </row>
    <row r="129" spans="2:14" ht="15" thickBot="1" x14ac:dyDescent="0.25">
      <c r="B129" s="4" t="s">
        <v>64</v>
      </c>
      <c r="C129" s="10">
        <v>0</v>
      </c>
      <c r="D129" s="10">
        <v>4</v>
      </c>
      <c r="E129" s="10">
        <v>0</v>
      </c>
      <c r="F129" s="10">
        <v>4</v>
      </c>
      <c r="G129" s="10">
        <v>2</v>
      </c>
      <c r="H129" s="10">
        <v>0</v>
      </c>
      <c r="I129" s="10">
        <v>0</v>
      </c>
      <c r="J129" s="10">
        <v>2</v>
      </c>
      <c r="K129" s="6" t="str">
        <f t="shared" ref="K129:K133" si="11">IF(C129=0,"-",(G129-C129)/C129)</f>
        <v>-</v>
      </c>
      <c r="L129" s="6">
        <f t="shared" si="10"/>
        <v>-1</v>
      </c>
      <c r="M129" s="6" t="str">
        <f t="shared" si="10"/>
        <v>-</v>
      </c>
      <c r="N129" s="6">
        <f t="shared" si="10"/>
        <v>-0.5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3</v>
      </c>
      <c r="D132" s="10">
        <v>0</v>
      </c>
      <c r="E132" s="10">
        <v>0</v>
      </c>
      <c r="F132" s="10">
        <v>3</v>
      </c>
      <c r="G132" s="10">
        <v>1</v>
      </c>
      <c r="H132" s="10">
        <v>0</v>
      </c>
      <c r="I132" s="10">
        <v>0</v>
      </c>
      <c r="J132" s="10">
        <v>1</v>
      </c>
      <c r="K132" s="6">
        <f t="shared" si="11"/>
        <v>-0.66666666666666663</v>
      </c>
      <c r="L132" s="6" t="str">
        <f t="shared" si="10"/>
        <v>-</v>
      </c>
      <c r="M132" s="6" t="str">
        <f t="shared" si="10"/>
        <v>-</v>
      </c>
      <c r="N132" s="6">
        <f t="shared" si="10"/>
        <v>-0.66666666666666663</v>
      </c>
    </row>
    <row r="133" spans="2:14" ht="15" thickBot="1" x14ac:dyDescent="0.25">
      <c r="B133" s="4" t="s">
        <v>68</v>
      </c>
      <c r="C133" s="10">
        <v>6</v>
      </c>
      <c r="D133" s="10">
        <v>8</v>
      </c>
      <c r="E133" s="10">
        <v>4</v>
      </c>
      <c r="F133" s="10">
        <v>18</v>
      </c>
      <c r="G133" s="10">
        <v>10</v>
      </c>
      <c r="H133" s="10">
        <v>0</v>
      </c>
      <c r="I133" s="10">
        <v>2</v>
      </c>
      <c r="J133" s="10">
        <v>12</v>
      </c>
      <c r="K133" s="6">
        <f t="shared" si="11"/>
        <v>0.66666666666666663</v>
      </c>
      <c r="L133" s="6">
        <f t="shared" si="10"/>
        <v>-1</v>
      </c>
      <c r="M133" s="6">
        <f t="shared" si="10"/>
        <v>-0.5</v>
      </c>
      <c r="N133" s="6">
        <f t="shared" si="10"/>
        <v>-0.33333333333333331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>
        <f>IF(D128=0,"-",D128/(D128+D129))</f>
        <v>0.5</v>
      </c>
      <c r="E134" s="6">
        <f t="shared" ref="E134:J134" si="12">IF(E128=0,"-",E128/(E128+E129))</f>
        <v>1</v>
      </c>
      <c r="F134" s="6">
        <f t="shared" si="12"/>
        <v>0.73333333333333328</v>
      </c>
      <c r="G134" s="6">
        <f t="shared" si="12"/>
        <v>0.77777777777777779</v>
      </c>
      <c r="H134" s="6" t="str">
        <f t="shared" si="12"/>
        <v>-</v>
      </c>
      <c r="I134" s="6">
        <f t="shared" si="12"/>
        <v>1</v>
      </c>
      <c r="J134" s="6">
        <f t="shared" si="12"/>
        <v>0.81818181818181823</v>
      </c>
      <c r="K134" s="6">
        <f>IF(OR(C134="-",G134="-"),"-",(G134-C134)/C134)</f>
        <v>-0.22222222222222221</v>
      </c>
      <c r="L134" s="6" t="str">
        <f t="shared" ref="L134:N135" si="13">IF(OR(D134="-",H134="-"),"-",(H134-D134)/D134)</f>
        <v>-</v>
      </c>
      <c r="M134" s="6">
        <f t="shared" si="13"/>
        <v>0</v>
      </c>
      <c r="N134" s="6">
        <f t="shared" si="13"/>
        <v>0.11570247933884312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11</v>
      </c>
      <c r="D143" s="10">
        <v>0</v>
      </c>
      <c r="E143" s="10">
        <v>1</v>
      </c>
      <c r="F143" s="10">
        <v>12</v>
      </c>
      <c r="G143" s="10">
        <v>23</v>
      </c>
      <c r="H143" s="10">
        <v>0</v>
      </c>
      <c r="I143" s="10">
        <v>0</v>
      </c>
      <c r="J143" s="10">
        <v>23</v>
      </c>
      <c r="K143" s="6">
        <f>IF(C143=0,"-",(G143-C143)/C143)</f>
        <v>1.0909090909090908</v>
      </c>
      <c r="L143" s="6" t="str">
        <f t="shared" ref="L143:N147" si="15">IF(D143=0,"-",(H143-D143)/D143)</f>
        <v>-</v>
      </c>
      <c r="M143" s="6">
        <f t="shared" si="15"/>
        <v>-1</v>
      </c>
      <c r="N143" s="6">
        <f t="shared" si="15"/>
        <v>0.91666666666666663</v>
      </c>
    </row>
    <row r="144" spans="2:14" ht="15" thickBot="1" x14ac:dyDescent="0.25">
      <c r="B144" s="4" t="s">
        <v>72</v>
      </c>
      <c r="C144" s="10">
        <v>5</v>
      </c>
      <c r="D144" s="10">
        <v>0</v>
      </c>
      <c r="E144" s="10">
        <v>4</v>
      </c>
      <c r="F144" s="10">
        <v>9</v>
      </c>
      <c r="G144" s="10">
        <v>21</v>
      </c>
      <c r="H144" s="10">
        <v>0</v>
      </c>
      <c r="I144" s="10">
        <v>1</v>
      </c>
      <c r="J144" s="10">
        <v>22</v>
      </c>
      <c r="K144" s="6">
        <f t="shared" ref="K144:K147" si="16">IF(C144=0,"-",(G144-C144)/C144)</f>
        <v>3.2</v>
      </c>
      <c r="L144" s="6" t="str">
        <f t="shared" si="15"/>
        <v>-</v>
      </c>
      <c r="M144" s="6">
        <f t="shared" si="15"/>
        <v>-0.75</v>
      </c>
      <c r="N144" s="6">
        <f t="shared" si="15"/>
        <v>1.4444444444444444</v>
      </c>
    </row>
    <row r="145" spans="2:14" ht="15" thickBot="1" x14ac:dyDescent="0.25">
      <c r="B145" s="4" t="s">
        <v>73</v>
      </c>
      <c r="C145" s="10">
        <v>88</v>
      </c>
      <c r="D145" s="10">
        <v>0</v>
      </c>
      <c r="E145" s="10">
        <v>15</v>
      </c>
      <c r="F145" s="10">
        <v>103</v>
      </c>
      <c r="G145" s="10">
        <v>109</v>
      </c>
      <c r="H145" s="10">
        <v>0</v>
      </c>
      <c r="I145" s="10">
        <v>12</v>
      </c>
      <c r="J145" s="10">
        <v>121</v>
      </c>
      <c r="K145" s="6">
        <f t="shared" si="16"/>
        <v>0.23863636363636365</v>
      </c>
      <c r="L145" s="6" t="str">
        <f t="shared" si="15"/>
        <v>-</v>
      </c>
      <c r="M145" s="6">
        <f t="shared" si="15"/>
        <v>-0.2</v>
      </c>
      <c r="N145" s="6">
        <f t="shared" si="15"/>
        <v>0.17475728155339806</v>
      </c>
    </row>
    <row r="146" spans="2:14" ht="15" thickBot="1" x14ac:dyDescent="0.25">
      <c r="B146" s="4" t="s">
        <v>74</v>
      </c>
      <c r="C146" s="10">
        <v>23</v>
      </c>
      <c r="D146" s="10">
        <v>0</v>
      </c>
      <c r="E146" s="10">
        <v>13</v>
      </c>
      <c r="F146" s="10">
        <v>36</v>
      </c>
      <c r="G146" s="10">
        <v>27</v>
      </c>
      <c r="H146" s="10">
        <v>0</v>
      </c>
      <c r="I146" s="10">
        <v>8</v>
      </c>
      <c r="J146" s="10">
        <v>35</v>
      </c>
      <c r="K146" s="6">
        <f t="shared" si="16"/>
        <v>0.17391304347826086</v>
      </c>
      <c r="L146" s="6" t="str">
        <f t="shared" si="15"/>
        <v>-</v>
      </c>
      <c r="M146" s="6">
        <f t="shared" si="15"/>
        <v>-0.38461538461538464</v>
      </c>
      <c r="N146" s="6">
        <f t="shared" si="15"/>
        <v>-2.7777777777777776E-2</v>
      </c>
    </row>
    <row r="147" spans="2:14" ht="15" thickBot="1" x14ac:dyDescent="0.25">
      <c r="B147" s="4" t="s">
        <v>75</v>
      </c>
      <c r="C147" s="10">
        <v>2</v>
      </c>
      <c r="D147" s="10">
        <v>0</v>
      </c>
      <c r="E147" s="10">
        <v>0</v>
      </c>
      <c r="F147" s="10">
        <v>2</v>
      </c>
      <c r="G147" s="10">
        <v>3</v>
      </c>
      <c r="H147" s="10">
        <v>0</v>
      </c>
      <c r="I147" s="10">
        <v>0</v>
      </c>
      <c r="J147" s="10">
        <v>3</v>
      </c>
      <c r="K147" s="6">
        <f t="shared" si="16"/>
        <v>0.5</v>
      </c>
      <c r="L147" s="6" t="str">
        <f t="shared" si="15"/>
        <v>-</v>
      </c>
      <c r="M147" s="6" t="str">
        <f t="shared" si="15"/>
        <v>-</v>
      </c>
      <c r="N147" s="6">
        <f t="shared" si="15"/>
        <v>0.5</v>
      </c>
    </row>
    <row r="148" spans="2:14" ht="15" thickBot="1" x14ac:dyDescent="0.25">
      <c r="B148" s="7" t="s">
        <v>68</v>
      </c>
      <c r="C148" s="10">
        <v>129</v>
      </c>
      <c r="D148" s="10">
        <v>0</v>
      </c>
      <c r="E148" s="10">
        <v>33</v>
      </c>
      <c r="F148" s="10">
        <v>162</v>
      </c>
      <c r="G148" s="10">
        <v>183</v>
      </c>
      <c r="H148" s="10">
        <v>0</v>
      </c>
      <c r="I148" s="10">
        <v>21</v>
      </c>
      <c r="J148" s="10">
        <v>204</v>
      </c>
      <c r="K148" s="6">
        <f t="shared" ref="K148" si="17">IF(C148=0,"-",(G148-C148)/C148)</f>
        <v>0.41860465116279072</v>
      </c>
      <c r="L148" s="6" t="str">
        <f t="shared" ref="L148" si="18">IF(D148=0,"-",(H148-D148)/D148)</f>
        <v>-</v>
      </c>
      <c r="M148" s="6">
        <f t="shared" ref="M148" si="19">IF(E148=0,"-",(I148-E148)/E148)</f>
        <v>-0.36363636363636365</v>
      </c>
      <c r="N148" s="6">
        <f t="shared" ref="N148" si="20">IF(F148=0,"-",(J148-F148)/F148)</f>
        <v>0.25925925925925924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0.1111111111111111</v>
      </c>
      <c r="D149" s="6" t="str">
        <f t="shared" si="21"/>
        <v>-</v>
      </c>
      <c r="E149" s="6">
        <f t="shared" si="21"/>
        <v>6.25E-2</v>
      </c>
      <c r="F149" s="6">
        <f t="shared" si="21"/>
        <v>0.10434782608695652</v>
      </c>
      <c r="G149" s="6">
        <f t="shared" si="21"/>
        <v>0.17424242424242425</v>
      </c>
      <c r="H149" s="6" t="str">
        <f t="shared" si="21"/>
        <v>-</v>
      </c>
      <c r="I149" s="6" t="str">
        <f t="shared" si="21"/>
        <v>-</v>
      </c>
      <c r="J149" s="6">
        <f t="shared" si="21"/>
        <v>0.15972222222222221</v>
      </c>
      <c r="K149" s="6">
        <f>IF(OR(C149="-",G149="-"),"-",(G149-C149)/C149)</f>
        <v>0.56818181818181834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0.53067129629629628</v>
      </c>
    </row>
    <row r="150" spans="2:14" ht="29.25" thickBot="1" x14ac:dyDescent="0.25">
      <c r="B150" s="7" t="s">
        <v>77</v>
      </c>
      <c r="C150" s="6">
        <f t="shared" si="21"/>
        <v>0.17857142857142858</v>
      </c>
      <c r="D150" s="6" t="str">
        <f t="shared" si="21"/>
        <v>-</v>
      </c>
      <c r="E150" s="6">
        <f t="shared" si="21"/>
        <v>0.23529411764705882</v>
      </c>
      <c r="F150" s="6">
        <f t="shared" si="21"/>
        <v>0.2</v>
      </c>
      <c r="G150" s="6">
        <f t="shared" si="21"/>
        <v>0.4375</v>
      </c>
      <c r="H150" s="6" t="str">
        <f t="shared" si="21"/>
        <v>-</v>
      </c>
      <c r="I150" s="6">
        <f t="shared" si="21"/>
        <v>0.1111111111111111</v>
      </c>
      <c r="J150" s="6">
        <f t="shared" si="21"/>
        <v>0.38596491228070173</v>
      </c>
      <c r="K150" s="6">
        <f>IF(OR(C150="-",G150="-"),"-",(G150-C150)/C150)</f>
        <v>1.4499999999999997</v>
      </c>
      <c r="L150" s="6" t="str">
        <f t="shared" si="22"/>
        <v>-</v>
      </c>
      <c r="M150" s="6">
        <f t="shared" si="22"/>
        <v>-0.52777777777777779</v>
      </c>
      <c r="N150" s="6">
        <f t="shared" si="22"/>
        <v>0.92982456140350855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108</v>
      </c>
      <c r="D157" s="19">
        <v>160</v>
      </c>
      <c r="E157" s="18">
        <f>IF(C157=0,"-",(D157-C157)/C157)</f>
        <v>0.48148148148148145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14</v>
      </c>
      <c r="D158" s="19">
        <v>19</v>
      </c>
      <c r="E158" s="18">
        <f t="shared" ref="E158:E159" si="23">IF(C158=0,"-",(D158-C158)/C158)</f>
        <v>0.35714285714285715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3</v>
      </c>
      <c r="D159" s="19">
        <v>4</v>
      </c>
      <c r="E159" s="18">
        <f t="shared" si="23"/>
        <v>0.33333333333333331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0.86399999999999999</v>
      </c>
      <c r="D160" s="18">
        <f>IF(D157=0,"-",D157/(D157+D158+D159))</f>
        <v>0.87431693989071035</v>
      </c>
      <c r="E160" s="18">
        <f>IF(OR(C160="-",D160="-"),"-",(D160-C160)/C160)</f>
        <v>1.1940902651285144E-2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15</v>
      </c>
      <c r="D166" s="5">
        <v>11</v>
      </c>
      <c r="E166" s="6">
        <f>IF(C166=0,"-",(D166-C166)/C166)</f>
        <v>-0.26666666666666666</v>
      </c>
    </row>
    <row r="167" spans="2:14" ht="20.100000000000001" customHeight="1" thickBot="1" x14ac:dyDescent="0.25">
      <c r="B167" s="4" t="s">
        <v>41</v>
      </c>
      <c r="C167" s="5">
        <v>6</v>
      </c>
      <c r="D167" s="5">
        <v>5</v>
      </c>
      <c r="E167" s="6">
        <f t="shared" ref="E167:E168" si="24">IF(C167=0,"-",(D167-C167)/C167)</f>
        <v>-0.16666666666666666</v>
      </c>
    </row>
    <row r="168" spans="2:14" ht="20.100000000000001" customHeight="1" thickBot="1" x14ac:dyDescent="0.25">
      <c r="B168" s="4" t="s">
        <v>42</v>
      </c>
      <c r="C168" s="5">
        <v>5</v>
      </c>
      <c r="D168" s="5">
        <v>4</v>
      </c>
      <c r="E168" s="6">
        <f t="shared" si="24"/>
        <v>-0.2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0.73333333333333328</v>
      </c>
      <c r="D169" s="6">
        <f>IF(D166=0,"-",(D167+D168)/D166)</f>
        <v>0.81818181818181823</v>
      </c>
      <c r="E169" s="6">
        <f t="shared" ref="E169:E171" si="25">IF(OR(C169="-",D169="-"),"-",(D169-C169)/C169)</f>
        <v>0.11570247933884312</v>
      </c>
    </row>
    <row r="170" spans="2:14" ht="20.100000000000001" customHeight="1" thickBot="1" x14ac:dyDescent="0.25">
      <c r="B170" s="4" t="s">
        <v>39</v>
      </c>
      <c r="C170" s="6">
        <v>0.75</v>
      </c>
      <c r="D170" s="6">
        <v>0.83333333333333337</v>
      </c>
      <c r="E170" s="6">
        <f t="shared" si="25"/>
        <v>0.11111111111111116</v>
      </c>
    </row>
    <row r="171" spans="2:14" ht="20.100000000000001" customHeight="1" thickBot="1" x14ac:dyDescent="0.25">
      <c r="B171" s="4" t="s">
        <v>40</v>
      </c>
      <c r="C171" s="6">
        <v>0.7142857142857143</v>
      </c>
      <c r="D171" s="6">
        <v>0.8</v>
      </c>
      <c r="E171" s="6">
        <f t="shared" si="25"/>
        <v>0.12000000000000004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17</v>
      </c>
      <c r="D178" s="5">
        <v>19</v>
      </c>
      <c r="E178" s="6">
        <f>IF(C178=0,"-",(D178-C178)/C178)</f>
        <v>0.11764705882352941</v>
      </c>
      <c r="H178" s="13"/>
    </row>
    <row r="179" spans="2:8" ht="15" thickBot="1" x14ac:dyDescent="0.25">
      <c r="B179" s="4" t="s">
        <v>43</v>
      </c>
      <c r="C179" s="5">
        <v>5</v>
      </c>
      <c r="D179" s="5">
        <v>14</v>
      </c>
      <c r="E179" s="6">
        <f t="shared" ref="E179:E185" si="26">IF(C179=0,"-",(D179-C179)/C179)</f>
        <v>1.8</v>
      </c>
      <c r="H179" s="13"/>
    </row>
    <row r="180" spans="2:8" ht="15" thickBot="1" x14ac:dyDescent="0.25">
      <c r="B180" s="4" t="s">
        <v>47</v>
      </c>
      <c r="C180" s="5">
        <v>8</v>
      </c>
      <c r="D180" s="5">
        <v>2</v>
      </c>
      <c r="E180" s="6">
        <f t="shared" si="26"/>
        <v>-0.75</v>
      </c>
      <c r="H180" s="13"/>
    </row>
    <row r="181" spans="2:8" ht="15" thickBot="1" x14ac:dyDescent="0.25">
      <c r="B181" s="4" t="s">
        <v>78</v>
      </c>
      <c r="C181" s="5">
        <v>4</v>
      </c>
      <c r="D181" s="5">
        <v>3</v>
      </c>
      <c r="E181" s="6">
        <f t="shared" si="26"/>
        <v>-0.25</v>
      </c>
      <c r="H181" s="13"/>
    </row>
    <row r="182" spans="2:8" ht="15" thickBot="1" x14ac:dyDescent="0.25">
      <c r="B182" s="15" t="s">
        <v>79</v>
      </c>
      <c r="C182" s="5">
        <v>183</v>
      </c>
      <c r="D182" s="5">
        <v>221</v>
      </c>
      <c r="E182" s="6">
        <f t="shared" si="26"/>
        <v>0.20765027322404372</v>
      </c>
      <c r="H182" s="13"/>
    </row>
    <row r="183" spans="2:8" ht="15" thickBot="1" x14ac:dyDescent="0.25">
      <c r="B183" s="4" t="s">
        <v>47</v>
      </c>
      <c r="C183" s="5">
        <v>149</v>
      </c>
      <c r="D183" s="5">
        <v>199</v>
      </c>
      <c r="E183" s="6">
        <f t="shared" si="26"/>
        <v>0.33557046979865773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34</v>
      </c>
      <c r="D185" s="5">
        <v>22</v>
      </c>
      <c r="E185" s="6">
        <f t="shared" si="26"/>
        <v>-0.35294117647058826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7</v>
      </c>
      <c r="D197" s="5">
        <v>6</v>
      </c>
      <c r="E197" s="6">
        <f t="shared" ref="E197:E200" si="27">IF(C197=0,"-",(D197-C197)/C197)</f>
        <v>-0.14285714285714285</v>
      </c>
    </row>
    <row r="198" spans="2:5" ht="15" thickBot="1" x14ac:dyDescent="0.25">
      <c r="B198" s="4" t="s">
        <v>83</v>
      </c>
      <c r="C198" s="5">
        <v>3</v>
      </c>
      <c r="D198" s="5">
        <v>0</v>
      </c>
      <c r="E198" s="6">
        <f t="shared" si="27"/>
        <v>-1</v>
      </c>
    </row>
    <row r="199" spans="2:5" ht="15" thickBot="1" x14ac:dyDescent="0.25">
      <c r="B199" s="4" t="s">
        <v>84</v>
      </c>
      <c r="C199" s="5">
        <v>10</v>
      </c>
      <c r="D199" s="5">
        <v>6</v>
      </c>
      <c r="E199" s="6">
        <f t="shared" si="27"/>
        <v>-0.4</v>
      </c>
    </row>
    <row r="200" spans="2:5" ht="15" thickBot="1" x14ac:dyDescent="0.25">
      <c r="B200" s="4" t="s">
        <v>85</v>
      </c>
      <c r="C200" s="5">
        <v>4</v>
      </c>
      <c r="D200" s="5">
        <v>6</v>
      </c>
      <c r="E200" s="6">
        <f t="shared" si="27"/>
        <v>0.5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7</v>
      </c>
      <c r="D208" s="5">
        <v>6</v>
      </c>
      <c r="E208" s="6">
        <f t="shared" si="28"/>
        <v>-0.14285714285714285</v>
      </c>
    </row>
    <row r="209" spans="2:5" ht="20.100000000000001" customHeight="1" thickBot="1" x14ac:dyDescent="0.25">
      <c r="B209" s="17" t="s">
        <v>86</v>
      </c>
      <c r="C209" s="5">
        <v>5</v>
      </c>
      <c r="D209" s="5">
        <v>6</v>
      </c>
      <c r="E209" s="6">
        <f t="shared" si="28"/>
        <v>0.2</v>
      </c>
    </row>
    <row r="210" spans="2:5" ht="20.100000000000001" customHeight="1" thickBot="1" x14ac:dyDescent="0.25">
      <c r="B210" s="17" t="s">
        <v>87</v>
      </c>
      <c r="C210" s="5">
        <v>2</v>
      </c>
      <c r="D210" s="5">
        <v>0</v>
      </c>
      <c r="E210" s="6">
        <f t="shared" si="28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3</v>
      </c>
      <c r="D212" s="5">
        <v>0</v>
      </c>
      <c r="E212" s="6">
        <f>IF(C212=0,"-",(D212-C212)/C212)</f>
        <v>-1</v>
      </c>
    </row>
    <row r="213" spans="2:5" ht="15" thickBot="1" x14ac:dyDescent="0.25">
      <c r="B213" s="17" t="s">
        <v>86</v>
      </c>
      <c r="C213" s="5">
        <v>3</v>
      </c>
      <c r="D213" s="5">
        <v>0</v>
      </c>
      <c r="E213" s="6">
        <f t="shared" ref="E213:E214" si="29">IF(C213=0,"-",(D213-C213)/C213)</f>
        <v>-1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18</v>
      </c>
      <c r="D221" s="5">
        <v>18</v>
      </c>
      <c r="E221" s="6">
        <f t="shared" ref="E221:E223" si="30">IF(C221=0,"-",(D221-C221)/C221)</f>
        <v>0</v>
      </c>
    </row>
    <row r="222" spans="2:5" ht="15" thickBot="1" x14ac:dyDescent="0.25">
      <c r="B222" s="16" t="s">
        <v>92</v>
      </c>
      <c r="C222" s="5">
        <v>15</v>
      </c>
      <c r="D222" s="5">
        <v>9</v>
      </c>
      <c r="E222" s="6">
        <f t="shared" si="30"/>
        <v>-0.4</v>
      </c>
    </row>
    <row r="223" spans="2:5" ht="15" thickBot="1" x14ac:dyDescent="0.25">
      <c r="B223" s="16" t="s">
        <v>93</v>
      </c>
      <c r="C223" s="5">
        <v>59</v>
      </c>
      <c r="D223" s="5">
        <v>63</v>
      </c>
      <c r="E223" s="6">
        <f t="shared" si="30"/>
        <v>6.7796610169491525E-2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825</v>
      </c>
      <c r="D14" s="5">
        <v>1153</v>
      </c>
      <c r="E14" s="6">
        <f>IF(C14&gt;0,(D14-C14)/C14)</f>
        <v>0.39757575757575758</v>
      </c>
    </row>
    <row r="15" spans="1:5" ht="20.100000000000001" customHeight="1" thickBot="1" x14ac:dyDescent="0.25">
      <c r="B15" s="4" t="s">
        <v>17</v>
      </c>
      <c r="C15" s="5">
        <v>821</v>
      </c>
      <c r="D15" s="5">
        <v>754</v>
      </c>
      <c r="E15" s="6">
        <f t="shared" ref="E15:E25" si="0">IF(C15&gt;0,(D15-C15)/C15)</f>
        <v>-8.1607795371498176E-2</v>
      </c>
    </row>
    <row r="16" spans="1:5" ht="20.100000000000001" customHeight="1" thickBot="1" x14ac:dyDescent="0.25">
      <c r="B16" s="4" t="s">
        <v>18</v>
      </c>
      <c r="C16" s="5">
        <v>739</v>
      </c>
      <c r="D16" s="5">
        <v>641</v>
      </c>
      <c r="E16" s="6">
        <f t="shared" si="0"/>
        <v>-0.13261163734776726</v>
      </c>
    </row>
    <row r="17" spans="2:5" ht="20.100000000000001" customHeight="1" thickBot="1" x14ac:dyDescent="0.25">
      <c r="B17" s="4" t="s">
        <v>19</v>
      </c>
      <c r="C17" s="5">
        <v>82</v>
      </c>
      <c r="D17" s="5">
        <v>113</v>
      </c>
      <c r="E17" s="6">
        <f t="shared" si="0"/>
        <v>0.37804878048780488</v>
      </c>
    </row>
    <row r="18" spans="2:5" ht="20.100000000000001" customHeight="1" thickBot="1" x14ac:dyDescent="0.25">
      <c r="B18" s="4" t="s">
        <v>100</v>
      </c>
      <c r="C18" s="5">
        <v>15</v>
      </c>
      <c r="D18" s="5">
        <v>0</v>
      </c>
      <c r="E18" s="6">
        <f>IF(C18=0,"-",(D18-C18)/C18)</f>
        <v>-1</v>
      </c>
    </row>
    <row r="19" spans="2:5" ht="20.100000000000001" customHeight="1" thickBot="1" x14ac:dyDescent="0.25">
      <c r="B19" s="4" t="s">
        <v>101</v>
      </c>
      <c r="C19" s="5">
        <v>3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9.9878197320341047E-2</v>
      </c>
      <c r="D20" s="6">
        <f>D17/D15</f>
        <v>0.14986737400530503</v>
      </c>
      <c r="E20" s="6">
        <f t="shared" si="0"/>
        <v>0.50050139095555402</v>
      </c>
    </row>
    <row r="21" spans="2:5" ht="30" customHeight="1" thickBot="1" x14ac:dyDescent="0.25">
      <c r="B21" s="4" t="s">
        <v>23</v>
      </c>
      <c r="C21" s="5">
        <v>29</v>
      </c>
      <c r="D21" s="5">
        <v>32</v>
      </c>
      <c r="E21" s="6">
        <f t="shared" si="0"/>
        <v>0.10344827586206896</v>
      </c>
    </row>
    <row r="22" spans="2:5" ht="20.100000000000001" customHeight="1" thickBot="1" x14ac:dyDescent="0.25">
      <c r="B22" s="4" t="s">
        <v>24</v>
      </c>
      <c r="C22" s="5">
        <v>24</v>
      </c>
      <c r="D22" s="5">
        <v>25</v>
      </c>
      <c r="E22" s="6">
        <f t="shared" si="0"/>
        <v>4.1666666666666664E-2</v>
      </c>
    </row>
    <row r="23" spans="2:5" ht="20.100000000000001" customHeight="1" thickBot="1" x14ac:dyDescent="0.25">
      <c r="B23" s="4" t="s">
        <v>25</v>
      </c>
      <c r="C23" s="5">
        <v>5</v>
      </c>
      <c r="D23" s="5">
        <v>7</v>
      </c>
      <c r="E23" s="6">
        <f t="shared" si="0"/>
        <v>0.4</v>
      </c>
    </row>
    <row r="24" spans="2:5" ht="20.100000000000001" customHeight="1" thickBot="1" x14ac:dyDescent="0.25">
      <c r="B24" s="4" t="s">
        <v>21</v>
      </c>
      <c r="C24" s="6">
        <f>C23/C21</f>
        <v>0.17241379310344829</v>
      </c>
      <c r="D24" s="6">
        <f t="shared" ref="D24" si="1">D23/D21</f>
        <v>0.21875</v>
      </c>
      <c r="E24" s="6">
        <f t="shared" si="0"/>
        <v>0.26874999999999993</v>
      </c>
    </row>
    <row r="25" spans="2:5" ht="20.100000000000001" customHeight="1" thickBot="1" x14ac:dyDescent="0.25">
      <c r="B25" s="7" t="s">
        <v>26</v>
      </c>
      <c r="C25" s="6">
        <v>0.15394336909094658</v>
      </c>
      <c r="D25" s="6">
        <v>0.21570983366500204</v>
      </c>
      <c r="E25" s="6">
        <f t="shared" si="0"/>
        <v>0.40122848381709186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248</v>
      </c>
      <c r="D34" s="5">
        <v>205</v>
      </c>
      <c r="E34" s="6">
        <f>IF(C34&gt;0,(D34-C34)/C34,"-")</f>
        <v>-0.17338709677419356</v>
      </c>
    </row>
    <row r="35" spans="2:5" ht="20.100000000000001" customHeight="1" thickBot="1" x14ac:dyDescent="0.25">
      <c r="B35" s="4" t="s">
        <v>29</v>
      </c>
      <c r="C35" s="5">
        <v>4</v>
      </c>
      <c r="D35" s="5">
        <v>0</v>
      </c>
      <c r="E35" s="6">
        <f t="shared" ref="E35:E37" si="2">IF(C35&gt;0,(D35-C35)/C35,"-")</f>
        <v>-1</v>
      </c>
    </row>
    <row r="36" spans="2:5" ht="20.100000000000001" customHeight="1" thickBot="1" x14ac:dyDescent="0.25">
      <c r="B36" s="4" t="s">
        <v>28</v>
      </c>
      <c r="C36" s="5">
        <v>185</v>
      </c>
      <c r="D36" s="5">
        <v>169</v>
      </c>
      <c r="E36" s="6">
        <f t="shared" si="2"/>
        <v>-8.6486486486486491E-2</v>
      </c>
    </row>
    <row r="37" spans="2:5" ht="20.100000000000001" customHeight="1" thickBot="1" x14ac:dyDescent="0.25">
      <c r="B37" s="4" t="s">
        <v>30</v>
      </c>
      <c r="C37" s="5">
        <v>59</v>
      </c>
      <c r="D37" s="5">
        <v>36</v>
      </c>
      <c r="E37" s="6">
        <f t="shared" si="2"/>
        <v>-0.38983050847457629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138</v>
      </c>
      <c r="D44" s="5">
        <v>186</v>
      </c>
      <c r="E44" s="6">
        <f>IF(C44&gt;0,(D44-C44)/C44,"-")</f>
        <v>0.34782608695652173</v>
      </c>
    </row>
    <row r="45" spans="2:5" ht="20.100000000000001" customHeight="1" thickBot="1" x14ac:dyDescent="0.25">
      <c r="B45" s="4" t="s">
        <v>34</v>
      </c>
      <c r="C45" s="5">
        <v>1</v>
      </c>
      <c r="D45" s="5">
        <v>3</v>
      </c>
      <c r="E45" s="6">
        <f t="shared" ref="E45:E51" si="3">IF(C45&gt;0,(D45-C45)/C45,"-")</f>
        <v>2</v>
      </c>
    </row>
    <row r="46" spans="2:5" ht="20.100000000000001" customHeight="1" thickBot="1" x14ac:dyDescent="0.25">
      <c r="B46" s="4" t="s">
        <v>31</v>
      </c>
      <c r="C46" s="5">
        <v>15</v>
      </c>
      <c r="D46" s="5">
        <v>15</v>
      </c>
      <c r="E46" s="6">
        <f t="shared" si="3"/>
        <v>0</v>
      </c>
    </row>
    <row r="47" spans="2:5" ht="20.100000000000001" customHeight="1" thickBot="1" x14ac:dyDescent="0.25">
      <c r="B47" s="4" t="s">
        <v>32</v>
      </c>
      <c r="C47" s="5">
        <v>251</v>
      </c>
      <c r="D47" s="5">
        <v>293</v>
      </c>
      <c r="E47" s="6">
        <f t="shared" si="3"/>
        <v>0.16733067729083664</v>
      </c>
    </row>
    <row r="48" spans="2:5" ht="20.100000000000001" customHeight="1" thickBot="1" x14ac:dyDescent="0.25">
      <c r="B48" s="4" t="s">
        <v>35</v>
      </c>
      <c r="C48" s="5">
        <v>83</v>
      </c>
      <c r="D48" s="5">
        <v>127</v>
      </c>
      <c r="E48" s="6">
        <f t="shared" si="3"/>
        <v>0.53012048192771088</v>
      </c>
    </row>
    <row r="49" spans="2:5" ht="20.100000000000001" customHeight="1" thickBot="1" x14ac:dyDescent="0.25">
      <c r="B49" s="4" t="s">
        <v>67</v>
      </c>
      <c r="C49" s="5">
        <v>89</v>
      </c>
      <c r="D49" s="5">
        <v>123</v>
      </c>
      <c r="E49" s="6">
        <f t="shared" si="3"/>
        <v>0.38202247191011235</v>
      </c>
    </row>
    <row r="50" spans="2:5" ht="20.100000000000001" customHeight="1" collapsed="1" thickBot="1" x14ac:dyDescent="0.25">
      <c r="B50" s="4" t="s">
        <v>36</v>
      </c>
      <c r="C50" s="6">
        <f>C44/(C44+C45)</f>
        <v>0.9928057553956835</v>
      </c>
      <c r="D50" s="6">
        <f>D44/(D44+D45)</f>
        <v>0.98412698412698407</v>
      </c>
      <c r="E50" s="6">
        <f t="shared" si="3"/>
        <v>-8.7416609155740593E-3</v>
      </c>
    </row>
    <row r="51" spans="2:5" ht="20.100000000000001" customHeight="1" thickBot="1" x14ac:dyDescent="0.25">
      <c r="B51" s="4" t="s">
        <v>37</v>
      </c>
      <c r="C51" s="6">
        <f>C47/(C46+C47)</f>
        <v>0.94360902255639101</v>
      </c>
      <c r="D51" s="6">
        <f t="shared" ref="D51" si="4">D47/(D46+D47)</f>
        <v>0.95129870129870131</v>
      </c>
      <c r="E51" s="6">
        <f t="shared" si="3"/>
        <v>8.1492212966316341E-3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140</v>
      </c>
      <c r="D58" s="5">
        <v>190</v>
      </c>
      <c r="E58" s="6">
        <f>IF(C58&gt;0,(D58-C58)/C58,"-")</f>
        <v>0.35714285714285715</v>
      </c>
    </row>
    <row r="59" spans="2:5" ht="20.100000000000001" customHeight="1" thickBot="1" x14ac:dyDescent="0.25">
      <c r="B59" s="4" t="s">
        <v>41</v>
      </c>
      <c r="C59" s="5">
        <v>128</v>
      </c>
      <c r="D59" s="5">
        <v>168</v>
      </c>
      <c r="E59" s="6">
        <f t="shared" ref="E59:E63" si="5">IF(C59&gt;0,(D59-C59)/C59,"-")</f>
        <v>0.3125</v>
      </c>
    </row>
    <row r="60" spans="2:5" ht="20.100000000000001" customHeight="1" thickBot="1" x14ac:dyDescent="0.25">
      <c r="B60" s="4" t="s">
        <v>42</v>
      </c>
      <c r="C60" s="5">
        <v>11</v>
      </c>
      <c r="D60" s="5">
        <v>19</v>
      </c>
      <c r="E60" s="6">
        <f t="shared" si="5"/>
        <v>0.72727272727272729</v>
      </c>
    </row>
    <row r="61" spans="2:5" ht="20.100000000000001" customHeight="1" collapsed="1" thickBot="1" x14ac:dyDescent="0.25">
      <c r="B61" s="4" t="s">
        <v>98</v>
      </c>
      <c r="C61" s="6">
        <f>(C59+C60)/C58</f>
        <v>0.99285714285714288</v>
      </c>
      <c r="D61" s="6">
        <f>(D59+D60)/D58</f>
        <v>0.98421052631578942</v>
      </c>
      <c r="E61" s="6">
        <f t="shared" si="5"/>
        <v>-8.7088224157516846E-3</v>
      </c>
    </row>
    <row r="62" spans="2:5" ht="20.100000000000001" customHeight="1" thickBot="1" x14ac:dyDescent="0.25">
      <c r="B62" s="4" t="s">
        <v>39</v>
      </c>
      <c r="C62" s="6">
        <v>0.99224806201550386</v>
      </c>
      <c r="D62" s="6">
        <v>0.98245614035087714</v>
      </c>
      <c r="E62" s="6">
        <f t="shared" si="5"/>
        <v>-9.86842105263162E-3</v>
      </c>
    </row>
    <row r="63" spans="2:5" ht="20.100000000000001" customHeight="1" thickBot="1" x14ac:dyDescent="0.25">
      <c r="B63" s="4" t="s">
        <v>40</v>
      </c>
      <c r="C63" s="6">
        <v>1</v>
      </c>
      <c r="D63" s="6">
        <v>1</v>
      </c>
      <c r="E63" s="6">
        <f t="shared" si="5"/>
        <v>0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885</v>
      </c>
      <c r="D70" s="5">
        <v>1188</v>
      </c>
      <c r="E70" s="6">
        <f>IF(C70&gt;0,(D70-C70)/C70,"-")</f>
        <v>0.34237288135593219</v>
      </c>
    </row>
    <row r="71" spans="2:5" ht="20.100000000000001" customHeight="1" thickBot="1" x14ac:dyDescent="0.25">
      <c r="B71" s="4" t="s">
        <v>45</v>
      </c>
      <c r="C71" s="5">
        <v>211</v>
      </c>
      <c r="D71" s="5">
        <v>315</v>
      </c>
      <c r="E71" s="6">
        <f t="shared" ref="E71:E77" si="6">IF(C71&gt;0,(D71-C71)/C71,"-")</f>
        <v>0.49289099526066349</v>
      </c>
    </row>
    <row r="72" spans="2:5" ht="20.100000000000001" customHeight="1" thickBot="1" x14ac:dyDescent="0.25">
      <c r="B72" s="4" t="s">
        <v>43</v>
      </c>
      <c r="C72" s="5">
        <v>3</v>
      </c>
      <c r="D72" s="5">
        <v>0</v>
      </c>
      <c r="E72" s="6">
        <f t="shared" si="6"/>
        <v>-1</v>
      </c>
    </row>
    <row r="73" spans="2:5" ht="20.100000000000001" customHeight="1" thickBot="1" x14ac:dyDescent="0.25">
      <c r="B73" s="4" t="s">
        <v>46</v>
      </c>
      <c r="C73" s="5">
        <v>523</v>
      </c>
      <c r="D73" s="5">
        <v>676</v>
      </c>
      <c r="E73" s="6">
        <f t="shared" si="6"/>
        <v>0.29254302103250479</v>
      </c>
    </row>
    <row r="74" spans="2:5" ht="20.100000000000001" customHeight="1" thickBot="1" x14ac:dyDescent="0.25">
      <c r="B74" s="4" t="s">
        <v>47</v>
      </c>
      <c r="C74" s="5">
        <v>117</v>
      </c>
      <c r="D74" s="5">
        <v>171</v>
      </c>
      <c r="E74" s="6">
        <f t="shared" si="6"/>
        <v>0.46153846153846156</v>
      </c>
    </row>
    <row r="75" spans="2:5" ht="20.100000000000001" customHeight="1" thickBot="1" x14ac:dyDescent="0.25">
      <c r="B75" s="4" t="s">
        <v>48</v>
      </c>
      <c r="C75" s="5">
        <v>31</v>
      </c>
      <c r="D75" s="5">
        <v>26</v>
      </c>
      <c r="E75" s="6">
        <f t="shared" si="6"/>
        <v>-0.16129032258064516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41</v>
      </c>
      <c r="D90" s="5">
        <v>69</v>
      </c>
      <c r="E90" s="6">
        <f>IF(C90&gt;0,(D90-C90)/C90,"-")</f>
        <v>0.68292682926829273</v>
      </c>
    </row>
    <row r="91" spans="2:5" ht="29.25" thickBot="1" x14ac:dyDescent="0.25">
      <c r="B91" s="4" t="s">
        <v>52</v>
      </c>
      <c r="C91" s="5">
        <v>8</v>
      </c>
      <c r="D91" s="5">
        <v>13</v>
      </c>
      <c r="E91" s="6">
        <f t="shared" ref="E91:E93" si="7">IF(C91&gt;0,(D91-C91)/C91,"-")</f>
        <v>0.625</v>
      </c>
    </row>
    <row r="92" spans="2:5" ht="29.25" customHeight="1" thickBot="1" x14ac:dyDescent="0.25">
      <c r="B92" s="4" t="s">
        <v>53</v>
      </c>
      <c r="C92" s="5">
        <v>9</v>
      </c>
      <c r="D92" s="5">
        <v>19</v>
      </c>
      <c r="E92" s="6">
        <f t="shared" si="7"/>
        <v>1.1111111111111112</v>
      </c>
    </row>
    <row r="93" spans="2:5" ht="29.25" customHeight="1" thickBot="1" x14ac:dyDescent="0.25">
      <c r="B93" s="4" t="s">
        <v>54</v>
      </c>
      <c r="C93" s="6">
        <f>(C90+C91)/(C90+C91+C92)</f>
        <v>0.84482758620689657</v>
      </c>
      <c r="D93" s="6">
        <f>(D90+D91)/(D90+D91+D92)</f>
        <v>0.81188118811881194</v>
      </c>
      <c r="E93" s="6">
        <f t="shared" si="7"/>
        <v>-3.8997777328753244E-2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61</v>
      </c>
      <c r="D100" s="5">
        <v>101</v>
      </c>
      <c r="E100" s="6">
        <f>IF(C100&gt;0,(D100-C100)/C100,"-")</f>
        <v>0.65573770491803274</v>
      </c>
    </row>
    <row r="101" spans="2:5" ht="20.100000000000001" customHeight="1" thickBot="1" x14ac:dyDescent="0.25">
      <c r="B101" s="4" t="s">
        <v>41</v>
      </c>
      <c r="C101" s="5">
        <v>41</v>
      </c>
      <c r="D101" s="5">
        <v>66</v>
      </c>
      <c r="E101" s="6">
        <f t="shared" ref="E101:E105" si="8">IF(C101&gt;0,(D101-C101)/C101,"-")</f>
        <v>0.6097560975609756</v>
      </c>
    </row>
    <row r="102" spans="2:5" ht="20.100000000000001" customHeight="1" thickBot="1" x14ac:dyDescent="0.25">
      <c r="B102" s="4" t="s">
        <v>42</v>
      </c>
      <c r="C102" s="5">
        <v>8</v>
      </c>
      <c r="D102" s="5">
        <v>16</v>
      </c>
      <c r="E102" s="6">
        <f t="shared" si="8"/>
        <v>1</v>
      </c>
    </row>
    <row r="103" spans="2:5" ht="20.100000000000001" customHeight="1" thickBot="1" x14ac:dyDescent="0.25">
      <c r="B103" s="4" t="s">
        <v>98</v>
      </c>
      <c r="C103" s="6">
        <f>(C101+C102)/C100</f>
        <v>0.80327868852459017</v>
      </c>
      <c r="D103" s="6">
        <f>(D101+D102)/D100</f>
        <v>0.81188118811881194</v>
      </c>
      <c r="E103" s="6">
        <f t="shared" si="8"/>
        <v>1.070923418872506E-2</v>
      </c>
    </row>
    <row r="104" spans="2:5" ht="20.100000000000001" customHeight="1" thickBot="1" x14ac:dyDescent="0.25">
      <c r="B104" s="4" t="s">
        <v>39</v>
      </c>
      <c r="C104" s="6">
        <v>0.78846153846153844</v>
      </c>
      <c r="D104" s="6">
        <v>0.81481481481481477</v>
      </c>
      <c r="E104" s="6">
        <f t="shared" si="8"/>
        <v>3.3423667570009009E-2</v>
      </c>
    </row>
    <row r="105" spans="2:5" ht="20.100000000000001" customHeight="1" thickBot="1" x14ac:dyDescent="0.25">
      <c r="B105" s="4" t="s">
        <v>40</v>
      </c>
      <c r="C105" s="6">
        <v>0.88888888888888884</v>
      </c>
      <c r="D105" s="6">
        <v>0.8</v>
      </c>
      <c r="E105" s="6">
        <f t="shared" si="8"/>
        <v>-9.9999999999999895E-2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81</v>
      </c>
      <c r="D112" s="5">
        <v>129</v>
      </c>
      <c r="E112" s="6">
        <f>IF(C112&gt;0,(D112-C112)/C112,"-")</f>
        <v>0.59259259259259256</v>
      </c>
    </row>
    <row r="113" spans="2:14" ht="15" thickBot="1" x14ac:dyDescent="0.25">
      <c r="B113" s="4" t="s">
        <v>56</v>
      </c>
      <c r="C113" s="5">
        <v>71</v>
      </c>
      <c r="D113" s="5">
        <v>109</v>
      </c>
      <c r="E113" s="6">
        <f t="shared" ref="E113:E114" si="9">IF(C113&gt;0,(D113-C113)/C113,"-")</f>
        <v>0.53521126760563376</v>
      </c>
    </row>
    <row r="114" spans="2:14" ht="15" thickBot="1" x14ac:dyDescent="0.25">
      <c r="B114" s="4" t="s">
        <v>57</v>
      </c>
      <c r="C114" s="5">
        <v>10</v>
      </c>
      <c r="D114" s="5">
        <v>20</v>
      </c>
      <c r="E114" s="6">
        <f t="shared" si="9"/>
        <v>1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1</v>
      </c>
      <c r="D132" s="10">
        <v>0</v>
      </c>
      <c r="E132" s="10">
        <v>0</v>
      </c>
      <c r="F132" s="10">
        <v>1</v>
      </c>
      <c r="G132" s="10">
        <v>1</v>
      </c>
      <c r="H132" s="10">
        <v>2</v>
      </c>
      <c r="I132" s="10">
        <v>0</v>
      </c>
      <c r="J132" s="10">
        <v>3</v>
      </c>
      <c r="K132" s="6">
        <f t="shared" si="11"/>
        <v>0</v>
      </c>
      <c r="L132" s="6" t="str">
        <f t="shared" si="10"/>
        <v>-</v>
      </c>
      <c r="M132" s="6" t="str">
        <f t="shared" si="10"/>
        <v>-</v>
      </c>
      <c r="N132" s="6">
        <f t="shared" si="10"/>
        <v>2</v>
      </c>
    </row>
    <row r="133" spans="2:14" ht="15" thickBot="1" x14ac:dyDescent="0.25">
      <c r="B133" s="4" t="s">
        <v>68</v>
      </c>
      <c r="C133" s="10">
        <v>1</v>
      </c>
      <c r="D133" s="10">
        <v>0</v>
      </c>
      <c r="E133" s="10">
        <v>0</v>
      </c>
      <c r="F133" s="10">
        <v>1</v>
      </c>
      <c r="G133" s="10">
        <v>1</v>
      </c>
      <c r="H133" s="10">
        <v>2</v>
      </c>
      <c r="I133" s="10">
        <v>0</v>
      </c>
      <c r="J133" s="10">
        <v>3</v>
      </c>
      <c r="K133" s="6">
        <f t="shared" si="11"/>
        <v>0</v>
      </c>
      <c r="L133" s="6" t="str">
        <f t="shared" si="10"/>
        <v>-</v>
      </c>
      <c r="M133" s="6" t="str">
        <f t="shared" si="10"/>
        <v>-</v>
      </c>
      <c r="N133" s="6">
        <f t="shared" si="10"/>
        <v>2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2</v>
      </c>
      <c r="F143" s="10">
        <v>2</v>
      </c>
      <c r="G143" s="10">
        <v>1</v>
      </c>
      <c r="H143" s="10">
        <v>0</v>
      </c>
      <c r="I143" s="10">
        <v>0</v>
      </c>
      <c r="J143" s="10">
        <v>1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>
        <f t="shared" si="15"/>
        <v>-1</v>
      </c>
      <c r="N143" s="6">
        <f t="shared" si="15"/>
        <v>-0.5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7</v>
      </c>
      <c r="D145" s="10">
        <v>0</v>
      </c>
      <c r="E145" s="10">
        <v>3</v>
      </c>
      <c r="F145" s="10">
        <v>10</v>
      </c>
      <c r="G145" s="10">
        <v>8</v>
      </c>
      <c r="H145" s="10">
        <v>0</v>
      </c>
      <c r="I145" s="10">
        <v>0</v>
      </c>
      <c r="J145" s="10">
        <v>8</v>
      </c>
      <c r="K145" s="6">
        <f t="shared" si="16"/>
        <v>0.14285714285714285</v>
      </c>
      <c r="L145" s="6" t="str">
        <f t="shared" si="15"/>
        <v>-</v>
      </c>
      <c r="M145" s="6">
        <f t="shared" si="15"/>
        <v>-1</v>
      </c>
      <c r="N145" s="6">
        <f t="shared" si="15"/>
        <v>-0.2</v>
      </c>
    </row>
    <row r="146" spans="2:14" ht="15" thickBot="1" x14ac:dyDescent="0.25">
      <c r="B146" s="4" t="s">
        <v>74</v>
      </c>
      <c r="C146" s="10">
        <v>1</v>
      </c>
      <c r="D146" s="10">
        <v>0</v>
      </c>
      <c r="E146" s="10">
        <v>1</v>
      </c>
      <c r="F146" s="10">
        <v>2</v>
      </c>
      <c r="G146" s="10">
        <v>6</v>
      </c>
      <c r="H146" s="10">
        <v>0</v>
      </c>
      <c r="I146" s="10">
        <v>0</v>
      </c>
      <c r="J146" s="10">
        <v>6</v>
      </c>
      <c r="K146" s="6">
        <f t="shared" si="16"/>
        <v>5</v>
      </c>
      <c r="L146" s="6" t="str">
        <f t="shared" si="15"/>
        <v>-</v>
      </c>
      <c r="M146" s="6">
        <f t="shared" si="15"/>
        <v>-1</v>
      </c>
      <c r="N146" s="6">
        <f t="shared" si="15"/>
        <v>2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8</v>
      </c>
      <c r="D148" s="10">
        <v>0</v>
      </c>
      <c r="E148" s="10">
        <v>6</v>
      </c>
      <c r="F148" s="10">
        <v>14</v>
      </c>
      <c r="G148" s="10">
        <v>15</v>
      </c>
      <c r="H148" s="10">
        <v>0</v>
      </c>
      <c r="I148" s="10">
        <v>0</v>
      </c>
      <c r="J148" s="10">
        <v>15</v>
      </c>
      <c r="K148" s="6">
        <f t="shared" ref="K148" si="17">IF(C148=0,"-",(G148-C148)/C148)</f>
        <v>0.875</v>
      </c>
      <c r="L148" s="6" t="str">
        <f t="shared" ref="L148" si="18">IF(D148=0,"-",(H148-D148)/D148)</f>
        <v>-</v>
      </c>
      <c r="M148" s="6">
        <f t="shared" ref="M148" si="19">IF(E148=0,"-",(I148-E148)/E148)</f>
        <v>-1</v>
      </c>
      <c r="N148" s="6">
        <f t="shared" ref="N148" si="20">IF(F148=0,"-",(J148-F148)/F148)</f>
        <v>7.1428571428571425E-2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>
        <f t="shared" si="21"/>
        <v>0.4</v>
      </c>
      <c r="F149" s="6">
        <f t="shared" si="21"/>
        <v>0.16666666666666666</v>
      </c>
      <c r="G149" s="6">
        <f t="shared" si="21"/>
        <v>0.1111111111111111</v>
      </c>
      <c r="H149" s="6" t="str">
        <f t="shared" si="21"/>
        <v>-</v>
      </c>
      <c r="I149" s="6" t="str">
        <f t="shared" si="21"/>
        <v>-</v>
      </c>
      <c r="J149" s="6">
        <f t="shared" si="21"/>
        <v>0.1111111111111111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-0.33333333333333331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8</v>
      </c>
      <c r="D157" s="19">
        <v>14</v>
      </c>
      <c r="E157" s="18">
        <f>IF(C157=0,"-",(D157-C157)/C157)</f>
        <v>0.75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0</v>
      </c>
      <c r="D158" s="19">
        <v>1</v>
      </c>
      <c r="E158" s="18" t="str">
        <f t="shared" ref="E158:E159" si="23">IF(C158=0,"-",(D158-C158)/C158)</f>
        <v>-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1</v>
      </c>
      <c r="D160" s="18">
        <f>IF(D157=0,"-",D157/(D157+D158+D159))</f>
        <v>0.93333333333333335</v>
      </c>
      <c r="E160" s="18">
        <f>IF(OR(C160="-",D160="-"),"-",(D160-C160)/C160)</f>
        <v>-6.6666666666666652E-2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0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 t="str">
        <f>IF(D166=0,"-",(D167+D168)/D166)</f>
        <v>-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105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4</v>
      </c>
      <c r="D178" s="5">
        <v>4</v>
      </c>
      <c r="E178" s="6">
        <f>IF(C178=0,"-",(D178-C178)/C178)</f>
        <v>0</v>
      </c>
      <c r="H178" s="13"/>
    </row>
    <row r="179" spans="2:8" ht="15" thickBot="1" x14ac:dyDescent="0.25">
      <c r="B179" s="4" t="s">
        <v>43</v>
      </c>
      <c r="C179" s="5">
        <v>4</v>
      </c>
      <c r="D179" s="5">
        <v>1</v>
      </c>
      <c r="E179" s="6">
        <f t="shared" ref="E179:E185" si="26">IF(C179=0,"-",(D179-C179)/C179)</f>
        <v>-0.75</v>
      </c>
      <c r="H179" s="13"/>
    </row>
    <row r="180" spans="2:8" ht="15" thickBot="1" x14ac:dyDescent="0.25">
      <c r="B180" s="4" t="s">
        <v>47</v>
      </c>
      <c r="C180" s="5">
        <v>0</v>
      </c>
      <c r="D180" s="5">
        <v>3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14</v>
      </c>
      <c r="D182" s="5">
        <v>16</v>
      </c>
      <c r="E182" s="6">
        <f t="shared" si="26"/>
        <v>0.14285714285714285</v>
      </c>
      <c r="H182" s="13"/>
    </row>
    <row r="183" spans="2:8" ht="15" thickBot="1" x14ac:dyDescent="0.25">
      <c r="B183" s="4" t="s">
        <v>47</v>
      </c>
      <c r="C183" s="5">
        <v>8</v>
      </c>
      <c r="D183" s="5">
        <v>16</v>
      </c>
      <c r="E183" s="6">
        <f t="shared" si="26"/>
        <v>1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6</v>
      </c>
      <c r="D185" s="5">
        <v>0</v>
      </c>
      <c r="E185" s="6">
        <f t="shared" si="26"/>
        <v>-1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0</v>
      </c>
      <c r="D197" s="5">
        <v>1</v>
      </c>
      <c r="E197" s="6" t="str">
        <f t="shared" ref="E197:E200" si="27">IF(C197=0,"-",(D197-C197)/C197)</f>
        <v>-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0</v>
      </c>
      <c r="D199" s="5">
        <v>1</v>
      </c>
      <c r="E199" s="6" t="str">
        <f t="shared" si="27"/>
        <v>-</v>
      </c>
    </row>
    <row r="200" spans="2:5" ht="15" thickBot="1" x14ac:dyDescent="0.25">
      <c r="B200" s="4" t="s">
        <v>85</v>
      </c>
      <c r="C200" s="5">
        <v>0</v>
      </c>
      <c r="D200" s="5">
        <v>1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0</v>
      </c>
      <c r="D208" s="5">
        <v>1</v>
      </c>
      <c r="E208" s="6" t="str">
        <f t="shared" si="28"/>
        <v>-</v>
      </c>
    </row>
    <row r="209" spans="2:5" ht="20.100000000000001" customHeight="1" thickBot="1" x14ac:dyDescent="0.25">
      <c r="B209" s="17" t="s">
        <v>86</v>
      </c>
      <c r="C209" s="5">
        <v>0</v>
      </c>
      <c r="D209" s="5">
        <v>1</v>
      </c>
      <c r="E209" s="6" t="str">
        <f t="shared" si="28"/>
        <v>-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7</v>
      </c>
      <c r="D221" s="5">
        <v>2</v>
      </c>
      <c r="E221" s="6">
        <f t="shared" ref="E221:E223" si="30">IF(C221=0,"-",(D221-C221)/C221)</f>
        <v>-0.7142857142857143</v>
      </c>
    </row>
    <row r="222" spans="2:5" ht="15" thickBot="1" x14ac:dyDescent="0.25">
      <c r="B222" s="16" t="s">
        <v>92</v>
      </c>
      <c r="C222" s="5">
        <v>2</v>
      </c>
      <c r="D222" s="5">
        <v>1</v>
      </c>
      <c r="E222" s="6">
        <f t="shared" si="30"/>
        <v>-0.5</v>
      </c>
    </row>
    <row r="223" spans="2:5" ht="15" thickBot="1" x14ac:dyDescent="0.25">
      <c r="B223" s="16" t="s">
        <v>93</v>
      </c>
      <c r="C223" s="5">
        <v>5</v>
      </c>
      <c r="D223" s="5">
        <v>6</v>
      </c>
      <c r="E223" s="6">
        <f t="shared" si="30"/>
        <v>0.2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1854</v>
      </c>
      <c r="D14" s="5">
        <v>1856</v>
      </c>
      <c r="E14" s="6">
        <f>IF(C14&gt;0,(D14-C14)/C14)</f>
        <v>1.0787486515641855E-3</v>
      </c>
    </row>
    <row r="15" spans="1:5" ht="20.100000000000001" customHeight="1" thickBot="1" x14ac:dyDescent="0.25">
      <c r="B15" s="4" t="s">
        <v>17</v>
      </c>
      <c r="C15" s="5">
        <v>1854</v>
      </c>
      <c r="D15" s="5">
        <v>1856</v>
      </c>
      <c r="E15" s="6">
        <f t="shared" ref="E15:E25" si="0">IF(C15&gt;0,(D15-C15)/C15)</f>
        <v>1.0787486515641855E-3</v>
      </c>
    </row>
    <row r="16" spans="1:5" ht="20.100000000000001" customHeight="1" thickBot="1" x14ac:dyDescent="0.25">
      <c r="B16" s="4" t="s">
        <v>18</v>
      </c>
      <c r="C16" s="5">
        <v>1483</v>
      </c>
      <c r="D16" s="5">
        <v>1420</v>
      </c>
      <c r="E16" s="6">
        <f t="shared" si="0"/>
        <v>-4.248145650708024E-2</v>
      </c>
    </row>
    <row r="17" spans="2:5" ht="20.100000000000001" customHeight="1" thickBot="1" x14ac:dyDescent="0.25">
      <c r="B17" s="4" t="s">
        <v>19</v>
      </c>
      <c r="C17" s="5">
        <v>371</v>
      </c>
      <c r="D17" s="5">
        <v>436</v>
      </c>
      <c r="E17" s="6">
        <f t="shared" si="0"/>
        <v>0.17520215633423181</v>
      </c>
    </row>
    <row r="18" spans="2:5" ht="20.100000000000001" customHeight="1" thickBot="1" x14ac:dyDescent="0.25">
      <c r="B18" s="4" t="s">
        <v>100</v>
      </c>
      <c r="C18" s="5">
        <v>20</v>
      </c>
      <c r="D18" s="5">
        <v>11</v>
      </c>
      <c r="E18" s="6">
        <f>IF(C18=0,"-",(D18-C18)/C18)</f>
        <v>-0.45</v>
      </c>
    </row>
    <row r="19" spans="2:5" ht="20.100000000000001" customHeight="1" thickBot="1" x14ac:dyDescent="0.25">
      <c r="B19" s="4" t="s">
        <v>101</v>
      </c>
      <c r="C19" s="5">
        <v>2</v>
      </c>
      <c r="D19" s="5">
        <v>6</v>
      </c>
      <c r="E19" s="6">
        <f>IF(C19=0,"-",(D19-C19)/C19)</f>
        <v>2</v>
      </c>
    </row>
    <row r="20" spans="2:5" ht="20.100000000000001" customHeight="1" thickBot="1" x14ac:dyDescent="0.25">
      <c r="B20" s="4" t="s">
        <v>20</v>
      </c>
      <c r="C20" s="6">
        <f>C17/C15</f>
        <v>0.20010787486515641</v>
      </c>
      <c r="D20" s="6">
        <f>D17/D15</f>
        <v>0.23491379310344829</v>
      </c>
      <c r="E20" s="6">
        <f t="shared" si="0"/>
        <v>0.17393577470025107</v>
      </c>
    </row>
    <row r="21" spans="2:5" ht="30" customHeight="1" thickBot="1" x14ac:dyDescent="0.25">
      <c r="B21" s="4" t="s">
        <v>23</v>
      </c>
      <c r="C21" s="5">
        <v>80</v>
      </c>
      <c r="D21" s="5">
        <v>137</v>
      </c>
      <c r="E21" s="6">
        <f t="shared" si="0"/>
        <v>0.71250000000000002</v>
      </c>
    </row>
    <row r="22" spans="2:5" ht="20.100000000000001" customHeight="1" thickBot="1" x14ac:dyDescent="0.25">
      <c r="B22" s="4" t="s">
        <v>24</v>
      </c>
      <c r="C22" s="5">
        <v>61</v>
      </c>
      <c r="D22" s="5">
        <v>96</v>
      </c>
      <c r="E22" s="6">
        <f t="shared" si="0"/>
        <v>0.57377049180327866</v>
      </c>
    </row>
    <row r="23" spans="2:5" ht="20.100000000000001" customHeight="1" thickBot="1" x14ac:dyDescent="0.25">
      <c r="B23" s="4" t="s">
        <v>25</v>
      </c>
      <c r="C23" s="5">
        <v>19</v>
      </c>
      <c r="D23" s="5">
        <v>41</v>
      </c>
      <c r="E23" s="6">
        <f t="shared" si="0"/>
        <v>1.1578947368421053</v>
      </c>
    </row>
    <row r="24" spans="2:5" ht="20.100000000000001" customHeight="1" thickBot="1" x14ac:dyDescent="0.25">
      <c r="B24" s="4" t="s">
        <v>21</v>
      </c>
      <c r="C24" s="6">
        <f>C23/C21</f>
        <v>0.23749999999999999</v>
      </c>
      <c r="D24" s="6">
        <f t="shared" ref="D24" si="1">D23/D21</f>
        <v>0.29927007299270075</v>
      </c>
      <c r="E24" s="6">
        <f t="shared" si="0"/>
        <v>0.26008451786400322</v>
      </c>
    </row>
    <row r="25" spans="2:5" ht="20.100000000000001" customHeight="1" thickBot="1" x14ac:dyDescent="0.25">
      <c r="B25" s="7" t="s">
        <v>26</v>
      </c>
      <c r="C25" s="6">
        <v>0.13283123984421347</v>
      </c>
      <c r="D25" s="6">
        <v>0.13250044618954132</v>
      </c>
      <c r="E25" s="6">
        <f t="shared" si="0"/>
        <v>-2.4903302495716041E-3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492</v>
      </c>
      <c r="D34" s="5">
        <v>521</v>
      </c>
      <c r="E34" s="6">
        <f>IF(C34&gt;0,(D34-C34)/C34,"-")</f>
        <v>5.894308943089431E-2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304</v>
      </c>
      <c r="D36" s="5">
        <v>355</v>
      </c>
      <c r="E36" s="6">
        <f t="shared" si="2"/>
        <v>0.16776315789473684</v>
      </c>
    </row>
    <row r="37" spans="2:5" ht="20.100000000000001" customHeight="1" thickBot="1" x14ac:dyDescent="0.25">
      <c r="B37" s="4" t="s">
        <v>30</v>
      </c>
      <c r="C37" s="5">
        <v>188</v>
      </c>
      <c r="D37" s="5">
        <v>165</v>
      </c>
      <c r="E37" s="6">
        <f t="shared" si="2"/>
        <v>-0.12234042553191489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203</v>
      </c>
      <c r="D44" s="5">
        <v>261</v>
      </c>
      <c r="E44" s="6">
        <f>IF(C44&gt;0,(D44-C44)/C44,"-")</f>
        <v>0.2857142857142857</v>
      </c>
    </row>
    <row r="45" spans="2:5" ht="20.100000000000001" customHeight="1" thickBot="1" x14ac:dyDescent="0.25">
      <c r="B45" s="4" t="s">
        <v>34</v>
      </c>
      <c r="C45" s="5">
        <v>36</v>
      </c>
      <c r="D45" s="5">
        <v>25</v>
      </c>
      <c r="E45" s="6">
        <f t="shared" ref="E45:E51" si="3">IF(C45&gt;0,(D45-C45)/C45,"-")</f>
        <v>-0.30555555555555558</v>
      </c>
    </row>
    <row r="46" spans="2:5" ht="20.100000000000001" customHeight="1" thickBot="1" x14ac:dyDescent="0.25">
      <c r="B46" s="4" t="s">
        <v>31</v>
      </c>
      <c r="C46" s="5">
        <v>13</v>
      </c>
      <c r="D46" s="5">
        <v>24</v>
      </c>
      <c r="E46" s="6">
        <f t="shared" si="3"/>
        <v>0.84615384615384615</v>
      </c>
    </row>
    <row r="47" spans="2:5" ht="20.100000000000001" customHeight="1" thickBot="1" x14ac:dyDescent="0.25">
      <c r="B47" s="4" t="s">
        <v>32</v>
      </c>
      <c r="C47" s="5">
        <v>597</v>
      </c>
      <c r="D47" s="5">
        <v>675</v>
      </c>
      <c r="E47" s="6">
        <f t="shared" si="3"/>
        <v>0.1306532663316583</v>
      </c>
    </row>
    <row r="48" spans="2:5" ht="20.100000000000001" customHeight="1" thickBot="1" x14ac:dyDescent="0.25">
      <c r="B48" s="4" t="s">
        <v>35</v>
      </c>
      <c r="C48" s="5">
        <v>352</v>
      </c>
      <c r="D48" s="5">
        <v>254</v>
      </c>
      <c r="E48" s="6">
        <f t="shared" si="3"/>
        <v>-0.27840909090909088</v>
      </c>
    </row>
    <row r="49" spans="2:5" ht="20.100000000000001" customHeight="1" thickBot="1" x14ac:dyDescent="0.25">
      <c r="B49" s="4" t="s">
        <v>67</v>
      </c>
      <c r="C49" s="5">
        <v>110</v>
      </c>
      <c r="D49" s="5">
        <v>151</v>
      </c>
      <c r="E49" s="6">
        <f t="shared" si="3"/>
        <v>0.37272727272727274</v>
      </c>
    </row>
    <row r="50" spans="2:5" ht="20.100000000000001" customHeight="1" collapsed="1" thickBot="1" x14ac:dyDescent="0.25">
      <c r="B50" s="4" t="s">
        <v>36</v>
      </c>
      <c r="C50" s="6">
        <f>C44/(C44+C45)</f>
        <v>0.84937238493723854</v>
      </c>
      <c r="D50" s="6">
        <f>D44/(D44+D45)</f>
        <v>0.91258741258741261</v>
      </c>
      <c r="E50" s="6">
        <f t="shared" si="3"/>
        <v>7.4425574425574376E-2</v>
      </c>
    </row>
    <row r="51" spans="2:5" ht="20.100000000000001" customHeight="1" thickBot="1" x14ac:dyDescent="0.25">
      <c r="B51" s="4" t="s">
        <v>37</v>
      </c>
      <c r="C51" s="6">
        <f>C47/(C46+C47)</f>
        <v>0.97868852459016398</v>
      </c>
      <c r="D51" s="6">
        <f t="shared" ref="D51" si="4">D47/(D46+D47)</f>
        <v>0.96566523605150212</v>
      </c>
      <c r="E51" s="6">
        <f t="shared" si="3"/>
        <v>-1.3306877736321162E-2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239</v>
      </c>
      <c r="D58" s="5">
        <v>300</v>
      </c>
      <c r="E58" s="6">
        <f>IF(C58&gt;0,(D58-C58)/C58,"-")</f>
        <v>0.25523012552301255</v>
      </c>
    </row>
    <row r="59" spans="2:5" ht="20.100000000000001" customHeight="1" thickBot="1" x14ac:dyDescent="0.25">
      <c r="B59" s="4" t="s">
        <v>41</v>
      </c>
      <c r="C59" s="5">
        <v>170</v>
      </c>
      <c r="D59" s="5">
        <v>222</v>
      </c>
      <c r="E59" s="6">
        <f t="shared" ref="E59:E63" si="5">IF(C59&gt;0,(D59-C59)/C59,"-")</f>
        <v>0.30588235294117649</v>
      </c>
    </row>
    <row r="60" spans="2:5" ht="20.100000000000001" customHeight="1" thickBot="1" x14ac:dyDescent="0.25">
      <c r="B60" s="4" t="s">
        <v>42</v>
      </c>
      <c r="C60" s="5">
        <v>33</v>
      </c>
      <c r="D60" s="5">
        <v>39</v>
      </c>
      <c r="E60" s="6">
        <f t="shared" si="5"/>
        <v>0.18181818181818182</v>
      </c>
    </row>
    <row r="61" spans="2:5" ht="20.100000000000001" customHeight="1" collapsed="1" thickBot="1" x14ac:dyDescent="0.25">
      <c r="B61" s="4" t="s">
        <v>98</v>
      </c>
      <c r="C61" s="6">
        <f>(C59+C60)/C58</f>
        <v>0.84937238493723854</v>
      </c>
      <c r="D61" s="6">
        <f>(D59+D60)/D58</f>
        <v>0.87</v>
      </c>
      <c r="E61" s="6">
        <f t="shared" si="5"/>
        <v>2.428571428571422E-2</v>
      </c>
    </row>
    <row r="62" spans="2:5" ht="20.100000000000001" customHeight="1" thickBot="1" x14ac:dyDescent="0.25">
      <c r="B62" s="4" t="s">
        <v>39</v>
      </c>
      <c r="C62" s="6">
        <v>0.84158415841584155</v>
      </c>
      <c r="D62" s="6">
        <v>0.87058823529411766</v>
      </c>
      <c r="E62" s="6">
        <f t="shared" si="5"/>
        <v>3.4463667820069259E-2</v>
      </c>
    </row>
    <row r="63" spans="2:5" ht="20.100000000000001" customHeight="1" thickBot="1" x14ac:dyDescent="0.25">
      <c r="B63" s="4" t="s">
        <v>40</v>
      </c>
      <c r="C63" s="6">
        <v>0.89189189189189189</v>
      </c>
      <c r="D63" s="6">
        <v>0.8666666666666667</v>
      </c>
      <c r="E63" s="6">
        <f t="shared" si="5"/>
        <v>-2.8282828282828243E-2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2200</v>
      </c>
      <c r="D70" s="5">
        <v>2050</v>
      </c>
      <c r="E70" s="6">
        <f>IF(C70&gt;0,(D70-C70)/C70,"-")</f>
        <v>-6.8181818181818177E-2</v>
      </c>
    </row>
    <row r="71" spans="2:5" ht="20.100000000000001" customHeight="1" thickBot="1" x14ac:dyDescent="0.25">
      <c r="B71" s="4" t="s">
        <v>45</v>
      </c>
      <c r="C71" s="5">
        <v>652</v>
      </c>
      <c r="D71" s="5">
        <v>650</v>
      </c>
      <c r="E71" s="6">
        <f t="shared" ref="E71:E77" si="6">IF(C71&gt;0,(D71-C71)/C71,"-")</f>
        <v>-3.0674846625766872E-3</v>
      </c>
    </row>
    <row r="72" spans="2:5" ht="20.100000000000001" customHeight="1" thickBot="1" x14ac:dyDescent="0.25">
      <c r="B72" s="4" t="s">
        <v>43</v>
      </c>
      <c r="C72" s="5">
        <v>2</v>
      </c>
      <c r="D72" s="5">
        <v>2</v>
      </c>
      <c r="E72" s="6">
        <f t="shared" si="6"/>
        <v>0</v>
      </c>
    </row>
    <row r="73" spans="2:5" ht="20.100000000000001" customHeight="1" thickBot="1" x14ac:dyDescent="0.25">
      <c r="B73" s="4" t="s">
        <v>46</v>
      </c>
      <c r="C73" s="5">
        <v>1088</v>
      </c>
      <c r="D73" s="5">
        <v>1049</v>
      </c>
      <c r="E73" s="6">
        <f t="shared" si="6"/>
        <v>-3.5845588235294115E-2</v>
      </c>
    </row>
    <row r="74" spans="2:5" ht="20.100000000000001" customHeight="1" thickBot="1" x14ac:dyDescent="0.25">
      <c r="B74" s="4" t="s">
        <v>47</v>
      </c>
      <c r="C74" s="5">
        <v>376</v>
      </c>
      <c r="D74" s="5">
        <v>269</v>
      </c>
      <c r="E74" s="6">
        <f t="shared" si="6"/>
        <v>-0.28457446808510639</v>
      </c>
    </row>
    <row r="75" spans="2:5" ht="20.100000000000001" customHeight="1" thickBot="1" x14ac:dyDescent="0.25">
      <c r="B75" s="4" t="s">
        <v>48</v>
      </c>
      <c r="C75" s="5">
        <v>81</v>
      </c>
      <c r="D75" s="5">
        <v>80</v>
      </c>
      <c r="E75" s="6">
        <f t="shared" si="6"/>
        <v>-1.2345679012345678E-2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1</v>
      </c>
      <c r="D77" s="5">
        <v>0</v>
      </c>
      <c r="E77" s="6">
        <f t="shared" si="6"/>
        <v>-1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103</v>
      </c>
      <c r="D90" s="5">
        <v>90</v>
      </c>
      <c r="E90" s="6">
        <f>IF(C90&gt;0,(D90-C90)/C90,"-")</f>
        <v>-0.12621359223300971</v>
      </c>
    </row>
    <row r="91" spans="2:5" ht="29.25" thickBot="1" x14ac:dyDescent="0.25">
      <c r="B91" s="4" t="s">
        <v>52</v>
      </c>
      <c r="C91" s="5">
        <v>65</v>
      </c>
      <c r="D91" s="5">
        <v>64</v>
      </c>
      <c r="E91" s="6">
        <f t="shared" ref="E91:E93" si="7">IF(C91&gt;0,(D91-C91)/C91,"-")</f>
        <v>-1.5384615384615385E-2</v>
      </c>
    </row>
    <row r="92" spans="2:5" ht="29.25" customHeight="1" thickBot="1" x14ac:dyDescent="0.25">
      <c r="B92" s="4" t="s">
        <v>53</v>
      </c>
      <c r="C92" s="5">
        <v>64</v>
      </c>
      <c r="D92" s="5">
        <v>58</v>
      </c>
      <c r="E92" s="6">
        <f t="shared" si="7"/>
        <v>-9.375E-2</v>
      </c>
    </row>
    <row r="93" spans="2:5" ht="29.25" customHeight="1" thickBot="1" x14ac:dyDescent="0.25">
      <c r="B93" s="4" t="s">
        <v>54</v>
      </c>
      <c r="C93" s="6">
        <f>(C90+C91)/(C90+C91+C92)</f>
        <v>0.72413793103448276</v>
      </c>
      <c r="D93" s="6">
        <f>(D90+D91)/(D90+D91+D92)</f>
        <v>0.72641509433962259</v>
      </c>
      <c r="E93" s="6">
        <f t="shared" si="7"/>
        <v>3.1446540880502396E-3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232</v>
      </c>
      <c r="D100" s="5">
        <v>212</v>
      </c>
      <c r="E100" s="6">
        <f>IF(C100&gt;0,(D100-C100)/C100,"-")</f>
        <v>-8.6206896551724144E-2</v>
      </c>
    </row>
    <row r="101" spans="2:5" ht="20.100000000000001" customHeight="1" thickBot="1" x14ac:dyDescent="0.25">
      <c r="B101" s="4" t="s">
        <v>41</v>
      </c>
      <c r="C101" s="5">
        <v>150</v>
      </c>
      <c r="D101" s="5">
        <v>111</v>
      </c>
      <c r="E101" s="6">
        <f t="shared" ref="E101:E105" si="8">IF(C101&gt;0,(D101-C101)/C101,"-")</f>
        <v>-0.26</v>
      </c>
    </row>
    <row r="102" spans="2:5" ht="20.100000000000001" customHeight="1" thickBot="1" x14ac:dyDescent="0.25">
      <c r="B102" s="4" t="s">
        <v>42</v>
      </c>
      <c r="C102" s="5">
        <v>18</v>
      </c>
      <c r="D102" s="5">
        <v>43</v>
      </c>
      <c r="E102" s="6">
        <f t="shared" si="8"/>
        <v>1.3888888888888888</v>
      </c>
    </row>
    <row r="103" spans="2:5" ht="20.100000000000001" customHeight="1" thickBot="1" x14ac:dyDescent="0.25">
      <c r="B103" s="4" t="s">
        <v>98</v>
      </c>
      <c r="C103" s="6">
        <f>(C101+C102)/C100</f>
        <v>0.72413793103448276</v>
      </c>
      <c r="D103" s="6">
        <f>(D101+D102)/D100</f>
        <v>0.72641509433962259</v>
      </c>
      <c r="E103" s="6">
        <f t="shared" si="8"/>
        <v>3.1446540880502396E-3</v>
      </c>
    </row>
    <row r="104" spans="2:5" ht="20.100000000000001" customHeight="1" thickBot="1" x14ac:dyDescent="0.25">
      <c r="B104" s="4" t="s">
        <v>39</v>
      </c>
      <c r="C104" s="6">
        <v>0.74257425742574257</v>
      </c>
      <c r="D104" s="6">
        <v>0.72549019607843135</v>
      </c>
      <c r="E104" s="6">
        <f t="shared" si="8"/>
        <v>-2.3006535947712441E-2</v>
      </c>
    </row>
    <row r="105" spans="2:5" ht="20.100000000000001" customHeight="1" thickBot="1" x14ac:dyDescent="0.25">
      <c r="B105" s="4" t="s">
        <v>40</v>
      </c>
      <c r="C105" s="6">
        <v>0.6</v>
      </c>
      <c r="D105" s="6">
        <v>0.72881355932203384</v>
      </c>
      <c r="E105" s="6">
        <f t="shared" si="8"/>
        <v>0.21468926553672313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271</v>
      </c>
      <c r="D112" s="5">
        <v>254</v>
      </c>
      <c r="E112" s="6">
        <f>IF(C112&gt;0,(D112-C112)/C112,"-")</f>
        <v>-6.273062730627306E-2</v>
      </c>
    </row>
    <row r="113" spans="2:14" ht="15" thickBot="1" x14ac:dyDescent="0.25">
      <c r="B113" s="4" t="s">
        <v>56</v>
      </c>
      <c r="C113" s="5">
        <v>140</v>
      </c>
      <c r="D113" s="5">
        <v>147</v>
      </c>
      <c r="E113" s="6">
        <f t="shared" ref="E113:E114" si="9">IF(C113&gt;0,(D113-C113)/C113,"-")</f>
        <v>0.05</v>
      </c>
    </row>
    <row r="114" spans="2:14" ht="15" thickBot="1" x14ac:dyDescent="0.25">
      <c r="B114" s="4" t="s">
        <v>57</v>
      </c>
      <c r="C114" s="5">
        <v>131</v>
      </c>
      <c r="D114" s="5">
        <v>107</v>
      </c>
      <c r="E114" s="6">
        <f t="shared" si="9"/>
        <v>-0.18320610687022901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1</v>
      </c>
      <c r="H128" s="10">
        <v>1</v>
      </c>
      <c r="I128" s="10">
        <v>0</v>
      </c>
      <c r="J128" s="10">
        <v>2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0</v>
      </c>
      <c r="F133" s="10">
        <v>0</v>
      </c>
      <c r="G133" s="10">
        <v>1</v>
      </c>
      <c r="H133" s="10">
        <v>1</v>
      </c>
      <c r="I133" s="10">
        <v>0</v>
      </c>
      <c r="J133" s="10">
        <v>2</v>
      </c>
      <c r="K133" s="6" t="str">
        <f t="shared" si="11"/>
        <v>-</v>
      </c>
      <c r="L133" s="6" t="str">
        <f t="shared" si="10"/>
        <v>-</v>
      </c>
      <c r="M133" s="6" t="str">
        <f t="shared" si="10"/>
        <v>-</v>
      </c>
      <c r="N133" s="6" t="str">
        <f t="shared" si="10"/>
        <v>-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>
        <f t="shared" si="12"/>
        <v>1</v>
      </c>
      <c r="H134" s="6">
        <f t="shared" si="12"/>
        <v>1</v>
      </c>
      <c r="I134" s="6" t="str">
        <f t="shared" si="12"/>
        <v>-</v>
      </c>
      <c r="J134" s="6">
        <f t="shared" si="12"/>
        <v>1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7</v>
      </c>
      <c r="D143" s="10">
        <v>0</v>
      </c>
      <c r="E143" s="10">
        <v>0</v>
      </c>
      <c r="F143" s="10">
        <v>7</v>
      </c>
      <c r="G143" s="10">
        <v>2</v>
      </c>
      <c r="H143" s="10">
        <v>0</v>
      </c>
      <c r="I143" s="10">
        <v>0</v>
      </c>
      <c r="J143" s="10">
        <v>2</v>
      </c>
      <c r="K143" s="6">
        <f>IF(C143=0,"-",(G143-C143)/C143)</f>
        <v>-0.7142857142857143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-0.7142857142857143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3</v>
      </c>
      <c r="H144" s="10">
        <v>0</v>
      </c>
      <c r="I144" s="10">
        <v>1</v>
      </c>
      <c r="J144" s="10">
        <v>4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26</v>
      </c>
      <c r="D145" s="10">
        <v>0</v>
      </c>
      <c r="E145" s="10">
        <v>2</v>
      </c>
      <c r="F145" s="10">
        <v>28</v>
      </c>
      <c r="G145" s="10">
        <v>34</v>
      </c>
      <c r="H145" s="10">
        <v>0</v>
      </c>
      <c r="I145" s="10">
        <v>2</v>
      </c>
      <c r="J145" s="10">
        <v>36</v>
      </c>
      <c r="K145" s="6">
        <f t="shared" si="16"/>
        <v>0.30769230769230771</v>
      </c>
      <c r="L145" s="6" t="str">
        <f t="shared" si="15"/>
        <v>-</v>
      </c>
      <c r="M145" s="6">
        <f t="shared" si="15"/>
        <v>0</v>
      </c>
      <c r="N145" s="6">
        <f t="shared" si="15"/>
        <v>0.2857142857142857</v>
      </c>
    </row>
    <row r="146" spans="2:14" ht="15" thickBot="1" x14ac:dyDescent="0.25">
      <c r="B146" s="4" t="s">
        <v>74</v>
      </c>
      <c r="C146" s="10">
        <v>3</v>
      </c>
      <c r="D146" s="10">
        <v>0</v>
      </c>
      <c r="E146" s="10">
        <v>1</v>
      </c>
      <c r="F146" s="10">
        <v>4</v>
      </c>
      <c r="G146" s="10">
        <v>6</v>
      </c>
      <c r="H146" s="10">
        <v>0</v>
      </c>
      <c r="I146" s="10">
        <v>3</v>
      </c>
      <c r="J146" s="10">
        <v>9</v>
      </c>
      <c r="K146" s="6">
        <f t="shared" si="16"/>
        <v>1</v>
      </c>
      <c r="L146" s="6" t="str">
        <f t="shared" si="15"/>
        <v>-</v>
      </c>
      <c r="M146" s="6">
        <f t="shared" si="15"/>
        <v>2</v>
      </c>
      <c r="N146" s="6">
        <f t="shared" si="15"/>
        <v>1.25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1</v>
      </c>
      <c r="H147" s="10">
        <v>0</v>
      </c>
      <c r="I147" s="10">
        <v>0</v>
      </c>
      <c r="J147" s="10">
        <v>1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36</v>
      </c>
      <c r="D148" s="10">
        <v>0</v>
      </c>
      <c r="E148" s="10">
        <v>3</v>
      </c>
      <c r="F148" s="10">
        <v>39</v>
      </c>
      <c r="G148" s="10">
        <v>46</v>
      </c>
      <c r="H148" s="10">
        <v>0</v>
      </c>
      <c r="I148" s="10">
        <v>6</v>
      </c>
      <c r="J148" s="10">
        <v>52</v>
      </c>
      <c r="K148" s="6">
        <f t="shared" ref="K148" si="17">IF(C148=0,"-",(G148-C148)/C148)</f>
        <v>0.27777777777777779</v>
      </c>
      <c r="L148" s="6" t="str">
        <f t="shared" ref="L148" si="18">IF(D148=0,"-",(H148-D148)/D148)</f>
        <v>-</v>
      </c>
      <c r="M148" s="6">
        <f t="shared" ref="M148" si="19">IF(E148=0,"-",(I148-E148)/E148)</f>
        <v>1</v>
      </c>
      <c r="N148" s="6">
        <f t="shared" ref="N148" si="20">IF(F148=0,"-",(J148-F148)/F148)</f>
        <v>0.33333333333333331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0.21212121212121213</v>
      </c>
      <c r="D149" s="6" t="str">
        <f t="shared" si="21"/>
        <v>-</v>
      </c>
      <c r="E149" s="6" t="str">
        <f t="shared" si="21"/>
        <v>-</v>
      </c>
      <c r="F149" s="6">
        <f t="shared" si="21"/>
        <v>0.2</v>
      </c>
      <c r="G149" s="6">
        <f t="shared" si="21"/>
        <v>5.5555555555555552E-2</v>
      </c>
      <c r="H149" s="6" t="str">
        <f t="shared" si="21"/>
        <v>-</v>
      </c>
      <c r="I149" s="6" t="str">
        <f t="shared" si="21"/>
        <v>-</v>
      </c>
      <c r="J149" s="6">
        <f t="shared" si="21"/>
        <v>5.2631578947368418E-2</v>
      </c>
      <c r="K149" s="6">
        <f>IF(OR(C149="-",G149="-"),"-",(G149-C149)/C149)</f>
        <v>-0.73809523809523814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-0.73684210526315796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>
        <f t="shared" si="21"/>
        <v>0.33333333333333331</v>
      </c>
      <c r="H150" s="6" t="str">
        <f t="shared" si="21"/>
        <v>-</v>
      </c>
      <c r="I150" s="6">
        <f t="shared" si="21"/>
        <v>0.25</v>
      </c>
      <c r="J150" s="6">
        <f t="shared" si="21"/>
        <v>0.30769230769230771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27</v>
      </c>
      <c r="D157" s="19">
        <v>40</v>
      </c>
      <c r="E157" s="18">
        <f>IF(C157=0,"-",(D157-C157)/C157)</f>
        <v>0.48148148148148145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6</v>
      </c>
      <c r="D158" s="19">
        <v>5</v>
      </c>
      <c r="E158" s="18">
        <f t="shared" ref="E158:E159" si="23">IF(C158=0,"-",(D158-C158)/C158)</f>
        <v>-0.16666666666666666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1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0.81818181818181823</v>
      </c>
      <c r="D160" s="18">
        <f>IF(D157=0,"-",D157/(D157+D158+D159))</f>
        <v>0.86956521739130432</v>
      </c>
      <c r="E160" s="18">
        <f>IF(OR(C160="-",D160="-"),"-",(D160-C160)/C160)</f>
        <v>6.2801932367149663E-2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2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2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>
        <f>IF(D166=0,"-",(D167+D168)/D166)</f>
        <v>1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105</v>
      </c>
      <c r="D170" s="6">
        <v>1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</v>
      </c>
      <c r="D178" s="5">
        <v>5</v>
      </c>
      <c r="E178" s="6">
        <f>IF(C178=0,"-",(D178-C178)/C178)</f>
        <v>4</v>
      </c>
      <c r="H178" s="13"/>
    </row>
    <row r="179" spans="2:8" ht="15" thickBot="1" x14ac:dyDescent="0.25">
      <c r="B179" s="4" t="s">
        <v>43</v>
      </c>
      <c r="C179" s="5">
        <v>0</v>
      </c>
      <c r="D179" s="5">
        <v>2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0</v>
      </c>
      <c r="D180" s="5">
        <v>2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1</v>
      </c>
      <c r="D181" s="5">
        <v>1</v>
      </c>
      <c r="E181" s="6">
        <f t="shared" si="26"/>
        <v>0</v>
      </c>
      <c r="H181" s="13"/>
    </row>
    <row r="182" spans="2:8" ht="15" thickBot="1" x14ac:dyDescent="0.25">
      <c r="B182" s="15" t="s">
        <v>79</v>
      </c>
      <c r="C182" s="5">
        <v>53</v>
      </c>
      <c r="D182" s="5">
        <v>56</v>
      </c>
      <c r="E182" s="6">
        <f t="shared" si="26"/>
        <v>5.6603773584905662E-2</v>
      </c>
      <c r="H182" s="13"/>
    </row>
    <row r="183" spans="2:8" ht="15" thickBot="1" x14ac:dyDescent="0.25">
      <c r="B183" s="4" t="s">
        <v>47</v>
      </c>
      <c r="C183" s="5">
        <v>46</v>
      </c>
      <c r="D183" s="5">
        <v>43</v>
      </c>
      <c r="E183" s="6">
        <f t="shared" si="26"/>
        <v>-6.5217391304347824E-2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7</v>
      </c>
      <c r="D185" s="5">
        <v>13</v>
      </c>
      <c r="E185" s="6">
        <f t="shared" si="26"/>
        <v>0.8571428571428571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4</v>
      </c>
      <c r="D197" s="5">
        <v>5</v>
      </c>
      <c r="E197" s="6">
        <f t="shared" ref="E197:E200" si="27">IF(C197=0,"-",(D197-C197)/C197)</f>
        <v>0.25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4</v>
      </c>
      <c r="D199" s="5">
        <v>5</v>
      </c>
      <c r="E199" s="6">
        <f t="shared" si="27"/>
        <v>0.25</v>
      </c>
    </row>
    <row r="200" spans="2:5" ht="15" thickBot="1" x14ac:dyDescent="0.25">
      <c r="B200" s="4" t="s">
        <v>85</v>
      </c>
      <c r="C200" s="5">
        <v>2</v>
      </c>
      <c r="D200" s="5">
        <v>3</v>
      </c>
      <c r="E200" s="6">
        <f t="shared" si="27"/>
        <v>0.5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4</v>
      </c>
      <c r="D208" s="5">
        <v>5</v>
      </c>
      <c r="E208" s="6">
        <f t="shared" si="28"/>
        <v>0.25</v>
      </c>
    </row>
    <row r="209" spans="2:5" ht="20.100000000000001" customHeight="1" thickBot="1" x14ac:dyDescent="0.25">
      <c r="B209" s="17" t="s">
        <v>86</v>
      </c>
      <c r="C209" s="5">
        <v>3</v>
      </c>
      <c r="D209" s="5">
        <v>2</v>
      </c>
      <c r="E209" s="6">
        <f t="shared" si="28"/>
        <v>-0.33333333333333331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3</v>
      </c>
      <c r="E210" s="6">
        <f t="shared" si="28"/>
        <v>2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2</v>
      </c>
      <c r="D221" s="5">
        <v>4</v>
      </c>
      <c r="E221" s="6">
        <f t="shared" ref="E221:E223" si="30">IF(C221=0,"-",(D221-C221)/C221)</f>
        <v>1</v>
      </c>
    </row>
    <row r="222" spans="2:5" ht="15" thickBot="1" x14ac:dyDescent="0.25">
      <c r="B222" s="16" t="s">
        <v>92</v>
      </c>
      <c r="C222" s="5">
        <v>4</v>
      </c>
      <c r="D222" s="5">
        <v>5</v>
      </c>
      <c r="E222" s="6">
        <f t="shared" si="30"/>
        <v>0.25</v>
      </c>
    </row>
    <row r="223" spans="2:5" ht="15" thickBot="1" x14ac:dyDescent="0.25">
      <c r="B223" s="16" t="s">
        <v>93</v>
      </c>
      <c r="C223" s="5">
        <v>14</v>
      </c>
      <c r="D223" s="5">
        <v>17</v>
      </c>
      <c r="E223" s="6">
        <f t="shared" si="30"/>
        <v>0.21428571428571427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7821</v>
      </c>
      <c r="D14" s="5">
        <v>7935</v>
      </c>
      <c r="E14" s="6">
        <f>IF(C14&gt;0,(D14-C14)/C14)</f>
        <v>1.4576141158419639E-2</v>
      </c>
    </row>
    <row r="15" spans="1:5" ht="20.100000000000001" customHeight="1" thickBot="1" x14ac:dyDescent="0.25">
      <c r="B15" s="4" t="s">
        <v>17</v>
      </c>
      <c r="C15" s="5">
        <v>7387</v>
      </c>
      <c r="D15" s="5">
        <v>7508</v>
      </c>
      <c r="E15" s="6">
        <f t="shared" ref="E15:E25" si="0">IF(C15&gt;0,(D15-C15)/C15)</f>
        <v>1.6380127250575336E-2</v>
      </c>
    </row>
    <row r="16" spans="1:5" ht="20.100000000000001" customHeight="1" thickBot="1" x14ac:dyDescent="0.25">
      <c r="B16" s="4" t="s">
        <v>18</v>
      </c>
      <c r="C16" s="5">
        <v>4064</v>
      </c>
      <c r="D16" s="5">
        <v>4053</v>
      </c>
      <c r="E16" s="6">
        <f t="shared" si="0"/>
        <v>-2.7066929133858267E-3</v>
      </c>
    </row>
    <row r="17" spans="2:5" ht="20.100000000000001" customHeight="1" thickBot="1" x14ac:dyDescent="0.25">
      <c r="B17" s="4" t="s">
        <v>19</v>
      </c>
      <c r="C17" s="5">
        <v>3323</v>
      </c>
      <c r="D17" s="5">
        <v>3455</v>
      </c>
      <c r="E17" s="6">
        <f t="shared" si="0"/>
        <v>3.9723141739392114E-2</v>
      </c>
    </row>
    <row r="18" spans="2:5" ht="20.100000000000001" customHeight="1" thickBot="1" x14ac:dyDescent="0.25">
      <c r="B18" s="4" t="s">
        <v>100</v>
      </c>
      <c r="C18" s="5">
        <v>8</v>
      </c>
      <c r="D18" s="5">
        <v>1</v>
      </c>
      <c r="E18" s="6">
        <f>IF(C18=0,"-",(D18-C18)/C18)</f>
        <v>-0.875</v>
      </c>
    </row>
    <row r="19" spans="2:5" ht="20.100000000000001" customHeight="1" thickBot="1" x14ac:dyDescent="0.25">
      <c r="B19" s="4" t="s">
        <v>101</v>
      </c>
      <c r="C19" s="5">
        <v>5</v>
      </c>
      <c r="D19" s="5">
        <v>1</v>
      </c>
      <c r="E19" s="6">
        <f>IF(C19=0,"-",(D19-C19)/C19)</f>
        <v>-0.8</v>
      </c>
    </row>
    <row r="20" spans="2:5" ht="20.100000000000001" customHeight="1" thickBot="1" x14ac:dyDescent="0.25">
      <c r="B20" s="4" t="s">
        <v>20</v>
      </c>
      <c r="C20" s="6">
        <f>C17/C15</f>
        <v>0.44984432110464329</v>
      </c>
      <c r="D20" s="6">
        <f>D17/D15</f>
        <v>0.46017581246670219</v>
      </c>
      <c r="E20" s="6">
        <f t="shared" si="0"/>
        <v>2.2966815134375311E-2</v>
      </c>
    </row>
    <row r="21" spans="2:5" ht="30" customHeight="1" thickBot="1" x14ac:dyDescent="0.25">
      <c r="B21" s="4" t="s">
        <v>23</v>
      </c>
      <c r="C21" s="5">
        <v>710</v>
      </c>
      <c r="D21" s="5">
        <v>929</v>
      </c>
      <c r="E21" s="6">
        <f t="shared" si="0"/>
        <v>0.30845070422535209</v>
      </c>
    </row>
    <row r="22" spans="2:5" ht="20.100000000000001" customHeight="1" thickBot="1" x14ac:dyDescent="0.25">
      <c r="B22" s="4" t="s">
        <v>24</v>
      </c>
      <c r="C22" s="5">
        <v>302</v>
      </c>
      <c r="D22" s="5">
        <v>506</v>
      </c>
      <c r="E22" s="6">
        <f t="shared" si="0"/>
        <v>0.67549668874172186</v>
      </c>
    </row>
    <row r="23" spans="2:5" ht="20.100000000000001" customHeight="1" thickBot="1" x14ac:dyDescent="0.25">
      <c r="B23" s="4" t="s">
        <v>25</v>
      </c>
      <c r="C23" s="5">
        <v>408</v>
      </c>
      <c r="D23" s="5">
        <v>423</v>
      </c>
      <c r="E23" s="6">
        <f t="shared" si="0"/>
        <v>3.6764705882352942E-2</v>
      </c>
    </row>
    <row r="24" spans="2:5" ht="20.100000000000001" customHeight="1" thickBot="1" x14ac:dyDescent="0.25">
      <c r="B24" s="4" t="s">
        <v>21</v>
      </c>
      <c r="C24" s="6">
        <f>C23/C21</f>
        <v>0.57464788732394367</v>
      </c>
      <c r="D24" s="6">
        <f t="shared" ref="D24" si="1">D23/D21</f>
        <v>0.45532831001076424</v>
      </c>
      <c r="E24" s="6">
        <f t="shared" si="0"/>
        <v>-0.20763946052048382</v>
      </c>
    </row>
    <row r="25" spans="2:5" ht="20.100000000000001" customHeight="1" thickBot="1" x14ac:dyDescent="0.25">
      <c r="B25" s="7" t="s">
        <v>26</v>
      </c>
      <c r="C25" s="6">
        <v>0.20984710449630162</v>
      </c>
      <c r="D25" s="6">
        <v>0.21025299809349704</v>
      </c>
      <c r="E25" s="6">
        <f t="shared" si="0"/>
        <v>1.9342349191316865E-3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1490</v>
      </c>
      <c r="D34" s="5">
        <v>1626</v>
      </c>
      <c r="E34" s="6">
        <f>IF(C34&gt;0,(D34-C34)/C34,"-")</f>
        <v>9.1275167785234895E-2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1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647</v>
      </c>
      <c r="D36" s="5">
        <v>753</v>
      </c>
      <c r="E36" s="6">
        <f t="shared" si="2"/>
        <v>0.16383307573415765</v>
      </c>
    </row>
    <row r="37" spans="2:5" ht="20.100000000000001" customHeight="1" thickBot="1" x14ac:dyDescent="0.25">
      <c r="B37" s="4" t="s">
        <v>30</v>
      </c>
      <c r="C37" s="5">
        <v>843</v>
      </c>
      <c r="D37" s="5">
        <v>872</v>
      </c>
      <c r="E37" s="6">
        <f t="shared" si="2"/>
        <v>3.4400948991696323E-2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240</v>
      </c>
      <c r="D44" s="5">
        <v>301</v>
      </c>
      <c r="E44" s="6">
        <f>IF(C44&gt;0,(D44-C44)/C44,"-")</f>
        <v>0.25416666666666665</v>
      </c>
    </row>
    <row r="45" spans="2:5" ht="20.100000000000001" customHeight="1" thickBot="1" x14ac:dyDescent="0.25">
      <c r="B45" s="4" t="s">
        <v>34</v>
      </c>
      <c r="C45" s="5">
        <v>58</v>
      </c>
      <c r="D45" s="5">
        <v>55</v>
      </c>
      <c r="E45" s="6">
        <f t="shared" ref="E45:E51" si="3">IF(C45&gt;0,(D45-C45)/C45,"-")</f>
        <v>-5.1724137931034482E-2</v>
      </c>
    </row>
    <row r="46" spans="2:5" ht="20.100000000000001" customHeight="1" thickBot="1" x14ac:dyDescent="0.25">
      <c r="B46" s="4" t="s">
        <v>31</v>
      </c>
      <c r="C46" s="5">
        <v>80</v>
      </c>
      <c r="D46" s="5">
        <v>99</v>
      </c>
      <c r="E46" s="6">
        <f t="shared" si="3"/>
        <v>0.23749999999999999</v>
      </c>
    </row>
    <row r="47" spans="2:5" ht="20.100000000000001" customHeight="1" thickBot="1" x14ac:dyDescent="0.25">
      <c r="B47" s="4" t="s">
        <v>32</v>
      </c>
      <c r="C47" s="5">
        <v>2700</v>
      </c>
      <c r="D47" s="5">
        <v>2970</v>
      </c>
      <c r="E47" s="6">
        <f t="shared" si="3"/>
        <v>0.1</v>
      </c>
    </row>
    <row r="48" spans="2:5" ht="20.100000000000001" customHeight="1" thickBot="1" x14ac:dyDescent="0.25">
      <c r="B48" s="4" t="s">
        <v>35</v>
      </c>
      <c r="C48" s="5">
        <v>1047</v>
      </c>
      <c r="D48" s="5">
        <v>1109</v>
      </c>
      <c r="E48" s="6">
        <f t="shared" si="3"/>
        <v>5.9216809933142309E-2</v>
      </c>
    </row>
    <row r="49" spans="2:5" ht="20.100000000000001" customHeight="1" thickBot="1" x14ac:dyDescent="0.25">
      <c r="B49" s="4" t="s">
        <v>67</v>
      </c>
      <c r="C49" s="5">
        <v>1606</v>
      </c>
      <c r="D49" s="5">
        <v>1768</v>
      </c>
      <c r="E49" s="6">
        <f t="shared" si="3"/>
        <v>0.10087173100871731</v>
      </c>
    </row>
    <row r="50" spans="2:5" ht="20.100000000000001" customHeight="1" collapsed="1" thickBot="1" x14ac:dyDescent="0.25">
      <c r="B50" s="4" t="s">
        <v>36</v>
      </c>
      <c r="C50" s="6">
        <f>C44/(C44+C45)</f>
        <v>0.80536912751677847</v>
      </c>
      <c r="D50" s="6">
        <f>D44/(D44+D45)</f>
        <v>0.8455056179775281</v>
      </c>
      <c r="E50" s="6">
        <f t="shared" si="3"/>
        <v>4.983614232209746E-2</v>
      </c>
    </row>
    <row r="51" spans="2:5" ht="20.100000000000001" customHeight="1" thickBot="1" x14ac:dyDescent="0.25">
      <c r="B51" s="4" t="s">
        <v>37</v>
      </c>
      <c r="C51" s="6">
        <f>C47/(C46+C47)</f>
        <v>0.97122302158273377</v>
      </c>
      <c r="D51" s="6">
        <f t="shared" ref="D51" si="4">D47/(D46+D47)</f>
        <v>0.967741935483871</v>
      </c>
      <c r="E51" s="6">
        <f t="shared" si="3"/>
        <v>-3.5842293906809299E-3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298</v>
      </c>
      <c r="D58" s="5">
        <v>357</v>
      </c>
      <c r="E58" s="6">
        <f>IF(C58&gt;0,(D58-C58)/C58,"-")</f>
        <v>0.19798657718120805</v>
      </c>
    </row>
    <row r="59" spans="2:5" ht="20.100000000000001" customHeight="1" thickBot="1" x14ac:dyDescent="0.25">
      <c r="B59" s="4" t="s">
        <v>41</v>
      </c>
      <c r="C59" s="5">
        <v>144</v>
      </c>
      <c r="D59" s="5">
        <v>168</v>
      </c>
      <c r="E59" s="6">
        <f t="shared" ref="E59:E63" si="5">IF(C59&gt;0,(D59-C59)/C59,"-")</f>
        <v>0.16666666666666666</v>
      </c>
    </row>
    <row r="60" spans="2:5" ht="20.100000000000001" customHeight="1" thickBot="1" x14ac:dyDescent="0.25">
      <c r="B60" s="4" t="s">
        <v>42</v>
      </c>
      <c r="C60" s="5">
        <v>96</v>
      </c>
      <c r="D60" s="5">
        <v>133</v>
      </c>
      <c r="E60" s="6">
        <f t="shared" si="5"/>
        <v>0.38541666666666669</v>
      </c>
    </row>
    <row r="61" spans="2:5" ht="20.100000000000001" customHeight="1" collapsed="1" thickBot="1" x14ac:dyDescent="0.25">
      <c r="B61" s="4" t="s">
        <v>98</v>
      </c>
      <c r="C61" s="6">
        <f>(C59+C60)/C58</f>
        <v>0.80536912751677847</v>
      </c>
      <c r="D61" s="6">
        <f>(D59+D60)/D58</f>
        <v>0.84313725490196079</v>
      </c>
      <c r="E61" s="6">
        <f t="shared" si="5"/>
        <v>4.6895424836601377E-2</v>
      </c>
    </row>
    <row r="62" spans="2:5" ht="20.100000000000001" customHeight="1" thickBot="1" x14ac:dyDescent="0.25">
      <c r="B62" s="4" t="s">
        <v>39</v>
      </c>
      <c r="C62" s="6">
        <v>0.8</v>
      </c>
      <c r="D62" s="6">
        <v>0.80769230769230771</v>
      </c>
      <c r="E62" s="6">
        <f t="shared" si="5"/>
        <v>9.6153846153845812E-3</v>
      </c>
    </row>
    <row r="63" spans="2:5" ht="20.100000000000001" customHeight="1" thickBot="1" x14ac:dyDescent="0.25">
      <c r="B63" s="4" t="s">
        <v>40</v>
      </c>
      <c r="C63" s="6">
        <v>0.81355932203389836</v>
      </c>
      <c r="D63" s="6">
        <v>0.89261744966442957</v>
      </c>
      <c r="E63" s="6">
        <f t="shared" si="5"/>
        <v>9.7175615212527947E-2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8644</v>
      </c>
      <c r="D70" s="5">
        <v>8860</v>
      </c>
      <c r="E70" s="6">
        <f>IF(C70&gt;0,(D70-C70)/C70,"-")</f>
        <v>2.4988431281813973E-2</v>
      </c>
    </row>
    <row r="71" spans="2:5" ht="20.100000000000001" customHeight="1" thickBot="1" x14ac:dyDescent="0.25">
      <c r="B71" s="4" t="s">
        <v>45</v>
      </c>
      <c r="C71" s="5">
        <v>1920</v>
      </c>
      <c r="D71" s="5">
        <v>1916</v>
      </c>
      <c r="E71" s="6">
        <f t="shared" ref="E71:E77" si="6">IF(C71&gt;0,(D71-C71)/C71,"-")</f>
        <v>-2.0833333333333333E-3</v>
      </c>
    </row>
    <row r="72" spans="2:5" ht="20.100000000000001" customHeight="1" thickBot="1" x14ac:dyDescent="0.25">
      <c r="B72" s="4" t="s">
        <v>43</v>
      </c>
      <c r="C72" s="5">
        <v>12</v>
      </c>
      <c r="D72" s="5">
        <v>18</v>
      </c>
      <c r="E72" s="6">
        <f t="shared" si="6"/>
        <v>0.5</v>
      </c>
    </row>
    <row r="73" spans="2:5" ht="20.100000000000001" customHeight="1" thickBot="1" x14ac:dyDescent="0.25">
      <c r="B73" s="4" t="s">
        <v>46</v>
      </c>
      <c r="C73" s="5">
        <v>5359</v>
      </c>
      <c r="D73" s="5">
        <v>5575</v>
      </c>
      <c r="E73" s="6">
        <f t="shared" si="6"/>
        <v>4.0306027243888785E-2</v>
      </c>
    </row>
    <row r="74" spans="2:5" ht="20.100000000000001" customHeight="1" thickBot="1" x14ac:dyDescent="0.25">
      <c r="B74" s="4" t="s">
        <v>47</v>
      </c>
      <c r="C74" s="5">
        <v>1230</v>
      </c>
      <c r="D74" s="5">
        <v>1251</v>
      </c>
      <c r="E74" s="6">
        <f t="shared" si="6"/>
        <v>1.7073170731707318E-2</v>
      </c>
    </row>
    <row r="75" spans="2:5" ht="20.100000000000001" customHeight="1" thickBot="1" x14ac:dyDescent="0.25">
      <c r="B75" s="4" t="s">
        <v>48</v>
      </c>
      <c r="C75" s="5">
        <v>122</v>
      </c>
      <c r="D75" s="5">
        <v>97</v>
      </c>
      <c r="E75" s="6">
        <f t="shared" si="6"/>
        <v>-0.20491803278688525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1</v>
      </c>
      <c r="D77" s="5">
        <v>3</v>
      </c>
      <c r="E77" s="6">
        <f t="shared" si="6"/>
        <v>2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417</v>
      </c>
      <c r="D90" s="5">
        <v>417</v>
      </c>
      <c r="E90" s="6">
        <f>IF(C90&gt;0,(D90-C90)/C90,"-")</f>
        <v>0</v>
      </c>
    </row>
    <row r="91" spans="2:5" ht="29.25" thickBot="1" x14ac:dyDescent="0.25">
      <c r="B91" s="4" t="s">
        <v>52</v>
      </c>
      <c r="C91" s="5">
        <v>277</v>
      </c>
      <c r="D91" s="5">
        <v>281</v>
      </c>
      <c r="E91" s="6">
        <f t="shared" ref="E91:E93" si="7">IF(C91&gt;0,(D91-C91)/C91,"-")</f>
        <v>1.444043321299639E-2</v>
      </c>
    </row>
    <row r="92" spans="2:5" ht="29.25" customHeight="1" thickBot="1" x14ac:dyDescent="0.25">
      <c r="B92" s="4" t="s">
        <v>53</v>
      </c>
      <c r="C92" s="5">
        <v>335</v>
      </c>
      <c r="D92" s="5">
        <v>294</v>
      </c>
      <c r="E92" s="6">
        <f t="shared" si="7"/>
        <v>-0.12238805970149254</v>
      </c>
    </row>
    <row r="93" spans="2:5" ht="29.25" customHeight="1" thickBot="1" x14ac:dyDescent="0.25">
      <c r="B93" s="4" t="s">
        <v>54</v>
      </c>
      <c r="C93" s="6">
        <f>(C90+C91)/(C90+C91+C92)</f>
        <v>0.67444120505344995</v>
      </c>
      <c r="D93" s="6">
        <f>(D90+D91)/(D90+D91+D92)</f>
        <v>0.7036290322580645</v>
      </c>
      <c r="E93" s="6">
        <f t="shared" si="7"/>
        <v>4.3277052152086985E-2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1077</v>
      </c>
      <c r="D100" s="5">
        <v>1025</v>
      </c>
      <c r="E100" s="6">
        <f>IF(C100&gt;0,(D100-C100)/C100,"-")</f>
        <v>-4.828226555246054E-2</v>
      </c>
    </row>
    <row r="101" spans="2:5" ht="20.100000000000001" customHeight="1" thickBot="1" x14ac:dyDescent="0.25">
      <c r="B101" s="4" t="s">
        <v>41</v>
      </c>
      <c r="C101" s="5">
        <v>399</v>
      </c>
      <c r="D101" s="5">
        <v>368</v>
      </c>
      <c r="E101" s="6">
        <f t="shared" ref="E101:E105" si="8">IF(C101&gt;0,(D101-C101)/C101,"-")</f>
        <v>-7.7694235588972427E-2</v>
      </c>
    </row>
    <row r="102" spans="2:5" ht="20.100000000000001" customHeight="1" thickBot="1" x14ac:dyDescent="0.25">
      <c r="B102" s="4" t="s">
        <v>42</v>
      </c>
      <c r="C102" s="5">
        <v>316</v>
      </c>
      <c r="D102" s="5">
        <v>344</v>
      </c>
      <c r="E102" s="6">
        <f t="shared" si="8"/>
        <v>8.8607594936708861E-2</v>
      </c>
    </row>
    <row r="103" spans="2:5" ht="20.100000000000001" customHeight="1" thickBot="1" x14ac:dyDescent="0.25">
      <c r="B103" s="4" t="s">
        <v>98</v>
      </c>
      <c r="C103" s="6">
        <f>(C101+C102)/C100</f>
        <v>0.66388115134633241</v>
      </c>
      <c r="D103" s="6">
        <f>(D101+D102)/D100</f>
        <v>0.69463414634146337</v>
      </c>
      <c r="E103" s="6">
        <f t="shared" si="8"/>
        <v>4.6323042810847606E-2</v>
      </c>
    </row>
    <row r="104" spans="2:5" ht="20.100000000000001" customHeight="1" thickBot="1" x14ac:dyDescent="0.25">
      <c r="B104" s="4" t="s">
        <v>39</v>
      </c>
      <c r="C104" s="6">
        <v>0.66834170854271358</v>
      </c>
      <c r="D104" s="6">
        <v>0.66909090909090907</v>
      </c>
      <c r="E104" s="6">
        <f t="shared" si="8"/>
        <v>1.1209842788789729E-3</v>
      </c>
    </row>
    <row r="105" spans="2:5" ht="20.100000000000001" customHeight="1" thickBot="1" x14ac:dyDescent="0.25">
      <c r="B105" s="4" t="s">
        <v>40</v>
      </c>
      <c r="C105" s="6">
        <v>0.65833333333333333</v>
      </c>
      <c r="D105" s="6">
        <v>0.72421052631578953</v>
      </c>
      <c r="E105" s="6">
        <f t="shared" si="8"/>
        <v>0.1000666222518322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980</v>
      </c>
      <c r="D112" s="5">
        <v>1068</v>
      </c>
      <c r="E112" s="6">
        <f>IF(C112&gt;0,(D112-C112)/C112,"-")</f>
        <v>8.9795918367346933E-2</v>
      </c>
    </row>
    <row r="113" spans="2:14" ht="15" thickBot="1" x14ac:dyDescent="0.25">
      <c r="B113" s="4" t="s">
        <v>56</v>
      </c>
      <c r="C113" s="5">
        <v>553</v>
      </c>
      <c r="D113" s="5">
        <v>563</v>
      </c>
      <c r="E113" s="6">
        <f t="shared" ref="E113:E114" si="9">IF(C113&gt;0,(D113-C113)/C113,"-")</f>
        <v>1.8083182640144666E-2</v>
      </c>
    </row>
    <row r="114" spans="2:14" ht="15" thickBot="1" x14ac:dyDescent="0.25">
      <c r="B114" s="4" t="s">
        <v>57</v>
      </c>
      <c r="C114" s="5">
        <v>427</v>
      </c>
      <c r="D114" s="5">
        <v>505</v>
      </c>
      <c r="E114" s="6">
        <f t="shared" si="9"/>
        <v>0.18266978922716628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7</v>
      </c>
      <c r="D128" s="10">
        <v>1</v>
      </c>
      <c r="E128" s="10">
        <v>0</v>
      </c>
      <c r="F128" s="10">
        <v>8</v>
      </c>
      <c r="G128" s="10">
        <v>0</v>
      </c>
      <c r="H128" s="10">
        <v>0</v>
      </c>
      <c r="I128" s="10">
        <v>2</v>
      </c>
      <c r="J128" s="10">
        <v>2</v>
      </c>
      <c r="K128" s="6">
        <f>IF(C128=0,"-",(G128-C128)/C128)</f>
        <v>-1</v>
      </c>
      <c r="L128" s="6">
        <f t="shared" ref="L128:N133" si="10">IF(D128=0,"-",(H128-D128)/D128)</f>
        <v>-1</v>
      </c>
      <c r="M128" s="6" t="str">
        <f t="shared" si="10"/>
        <v>-</v>
      </c>
      <c r="N128" s="6">
        <f t="shared" si="10"/>
        <v>-0.75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3</v>
      </c>
      <c r="H129" s="10">
        <v>0</v>
      </c>
      <c r="I129" s="10">
        <v>0</v>
      </c>
      <c r="J129" s="10">
        <v>3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1</v>
      </c>
      <c r="D130" s="10">
        <v>0</v>
      </c>
      <c r="E130" s="10">
        <v>0</v>
      </c>
      <c r="F130" s="10">
        <v>1</v>
      </c>
      <c r="G130" s="10">
        <v>0</v>
      </c>
      <c r="H130" s="10">
        <v>0</v>
      </c>
      <c r="I130" s="10">
        <v>0</v>
      </c>
      <c r="J130" s="10">
        <v>0</v>
      </c>
      <c r="K130" s="6">
        <f t="shared" si="11"/>
        <v>-1</v>
      </c>
      <c r="L130" s="6" t="str">
        <f t="shared" si="10"/>
        <v>-</v>
      </c>
      <c r="M130" s="6" t="str">
        <f t="shared" si="10"/>
        <v>-</v>
      </c>
      <c r="N130" s="6">
        <f t="shared" si="10"/>
        <v>-1</v>
      </c>
    </row>
    <row r="131" spans="2:14" ht="15" thickBot="1" x14ac:dyDescent="0.25">
      <c r="B131" s="7" t="s">
        <v>66</v>
      </c>
      <c r="C131" s="10">
        <v>1</v>
      </c>
      <c r="D131" s="10">
        <v>0</v>
      </c>
      <c r="E131" s="10">
        <v>0</v>
      </c>
      <c r="F131" s="10">
        <v>1</v>
      </c>
      <c r="G131" s="10">
        <v>3</v>
      </c>
      <c r="H131" s="10">
        <v>0</v>
      </c>
      <c r="I131" s="10">
        <v>0</v>
      </c>
      <c r="J131" s="10">
        <v>3</v>
      </c>
      <c r="K131" s="6">
        <f t="shared" si="11"/>
        <v>2</v>
      </c>
      <c r="L131" s="6" t="str">
        <f t="shared" si="10"/>
        <v>-</v>
      </c>
      <c r="M131" s="6" t="str">
        <f t="shared" si="10"/>
        <v>-</v>
      </c>
      <c r="N131" s="6">
        <f t="shared" si="10"/>
        <v>2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2</v>
      </c>
      <c r="I132" s="10">
        <v>0</v>
      </c>
      <c r="J132" s="10">
        <v>2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9</v>
      </c>
      <c r="D133" s="10">
        <v>1</v>
      </c>
      <c r="E133" s="10">
        <v>0</v>
      </c>
      <c r="F133" s="10">
        <v>10</v>
      </c>
      <c r="G133" s="10">
        <v>6</v>
      </c>
      <c r="H133" s="10">
        <v>2</v>
      </c>
      <c r="I133" s="10">
        <v>2</v>
      </c>
      <c r="J133" s="10">
        <v>10</v>
      </c>
      <c r="K133" s="6">
        <f t="shared" si="11"/>
        <v>-0.33333333333333331</v>
      </c>
      <c r="L133" s="6">
        <f t="shared" si="10"/>
        <v>1</v>
      </c>
      <c r="M133" s="6" t="str">
        <f t="shared" si="10"/>
        <v>-</v>
      </c>
      <c r="N133" s="6">
        <f t="shared" si="10"/>
        <v>0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>
        <f>IF(D128=0,"-",D128/(D128+D129))</f>
        <v>1</v>
      </c>
      <c r="E134" s="6" t="str">
        <f t="shared" ref="E134:J134" si="12">IF(E128=0,"-",E128/(E128+E129))</f>
        <v>-</v>
      </c>
      <c r="F134" s="6">
        <f t="shared" si="12"/>
        <v>1</v>
      </c>
      <c r="G134" s="6" t="str">
        <f t="shared" si="12"/>
        <v>-</v>
      </c>
      <c r="H134" s="6" t="str">
        <f t="shared" si="12"/>
        <v>-</v>
      </c>
      <c r="I134" s="6">
        <f t="shared" si="12"/>
        <v>1</v>
      </c>
      <c r="J134" s="6">
        <f t="shared" si="12"/>
        <v>0.4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-0.6</v>
      </c>
    </row>
    <row r="135" spans="2:14" ht="15" thickBot="1" x14ac:dyDescent="0.25">
      <c r="B135" s="4" t="s">
        <v>37</v>
      </c>
      <c r="C135" s="6">
        <f>IF(C131=0,"-",C131/(C130+C131))</f>
        <v>0.5</v>
      </c>
      <c r="D135" s="6" t="str">
        <f t="shared" ref="D135:J135" si="14">IF(D131=0,"-",D131/(D130+D131))</f>
        <v>-</v>
      </c>
      <c r="E135" s="6" t="str">
        <f t="shared" si="14"/>
        <v>-</v>
      </c>
      <c r="F135" s="6">
        <f t="shared" si="14"/>
        <v>0.5</v>
      </c>
      <c r="G135" s="6">
        <f t="shared" si="14"/>
        <v>1</v>
      </c>
      <c r="H135" s="6" t="str">
        <f t="shared" si="14"/>
        <v>-</v>
      </c>
      <c r="I135" s="6" t="str">
        <f t="shared" si="14"/>
        <v>-</v>
      </c>
      <c r="J135" s="6">
        <f t="shared" si="14"/>
        <v>1</v>
      </c>
      <c r="K135" s="6">
        <f>IF(OR(C135="-",G135="-"),"-",(G135-C135)/C135)</f>
        <v>1</v>
      </c>
      <c r="L135" s="6" t="str">
        <f t="shared" si="13"/>
        <v>-</v>
      </c>
      <c r="M135" s="6" t="str">
        <f t="shared" si="13"/>
        <v>-</v>
      </c>
      <c r="N135" s="6">
        <f t="shared" si="13"/>
        <v>1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29</v>
      </c>
      <c r="D143" s="10">
        <v>0</v>
      </c>
      <c r="E143" s="10">
        <v>3</v>
      </c>
      <c r="F143" s="10">
        <v>32</v>
      </c>
      <c r="G143" s="10">
        <v>33</v>
      </c>
      <c r="H143" s="10">
        <v>0</v>
      </c>
      <c r="I143" s="10">
        <v>2</v>
      </c>
      <c r="J143" s="10">
        <v>35</v>
      </c>
      <c r="K143" s="6">
        <f>IF(C143=0,"-",(G143-C143)/C143)</f>
        <v>0.13793103448275862</v>
      </c>
      <c r="L143" s="6" t="str">
        <f t="shared" ref="L143:N147" si="15">IF(D143=0,"-",(H143-D143)/D143)</f>
        <v>-</v>
      </c>
      <c r="M143" s="6">
        <f t="shared" si="15"/>
        <v>-0.33333333333333331</v>
      </c>
      <c r="N143" s="6">
        <f t="shared" si="15"/>
        <v>9.375E-2</v>
      </c>
    </row>
    <row r="144" spans="2:14" ht="15" thickBot="1" x14ac:dyDescent="0.25">
      <c r="B144" s="4" t="s">
        <v>72</v>
      </c>
      <c r="C144" s="10">
        <v>24</v>
      </c>
      <c r="D144" s="10">
        <v>0</v>
      </c>
      <c r="E144" s="10">
        <v>1</v>
      </c>
      <c r="F144" s="10">
        <v>25</v>
      </c>
      <c r="G144" s="10">
        <v>13</v>
      </c>
      <c r="H144" s="10">
        <v>0</v>
      </c>
      <c r="I144" s="10">
        <v>1</v>
      </c>
      <c r="J144" s="10">
        <v>14</v>
      </c>
      <c r="K144" s="6">
        <f t="shared" ref="K144:K147" si="16">IF(C144=0,"-",(G144-C144)/C144)</f>
        <v>-0.45833333333333331</v>
      </c>
      <c r="L144" s="6" t="str">
        <f t="shared" si="15"/>
        <v>-</v>
      </c>
      <c r="M144" s="6">
        <f t="shared" si="15"/>
        <v>0</v>
      </c>
      <c r="N144" s="6">
        <f t="shared" si="15"/>
        <v>-0.44</v>
      </c>
    </row>
    <row r="145" spans="2:14" ht="15" thickBot="1" x14ac:dyDescent="0.25">
      <c r="B145" s="4" t="s">
        <v>73</v>
      </c>
      <c r="C145" s="10">
        <v>191</v>
      </c>
      <c r="D145" s="10">
        <v>0</v>
      </c>
      <c r="E145" s="10">
        <v>17</v>
      </c>
      <c r="F145" s="10">
        <v>208</v>
      </c>
      <c r="G145" s="10">
        <v>106</v>
      </c>
      <c r="H145" s="10">
        <v>0</v>
      </c>
      <c r="I145" s="10">
        <v>9</v>
      </c>
      <c r="J145" s="10">
        <v>115</v>
      </c>
      <c r="K145" s="6">
        <f t="shared" si="16"/>
        <v>-0.44502617801047123</v>
      </c>
      <c r="L145" s="6" t="str">
        <f t="shared" si="15"/>
        <v>-</v>
      </c>
      <c r="M145" s="6">
        <f t="shared" si="15"/>
        <v>-0.47058823529411764</v>
      </c>
      <c r="N145" s="6">
        <f t="shared" si="15"/>
        <v>-0.44711538461538464</v>
      </c>
    </row>
    <row r="146" spans="2:14" ht="15" thickBot="1" x14ac:dyDescent="0.25">
      <c r="B146" s="4" t="s">
        <v>74</v>
      </c>
      <c r="C146" s="10">
        <v>46</v>
      </c>
      <c r="D146" s="10">
        <v>0</v>
      </c>
      <c r="E146" s="10">
        <v>8</v>
      </c>
      <c r="F146" s="10">
        <v>54</v>
      </c>
      <c r="G146" s="10">
        <v>63</v>
      </c>
      <c r="H146" s="10">
        <v>0</v>
      </c>
      <c r="I146" s="10">
        <v>8</v>
      </c>
      <c r="J146" s="10">
        <v>71</v>
      </c>
      <c r="K146" s="6">
        <f t="shared" si="16"/>
        <v>0.36956521739130432</v>
      </c>
      <c r="L146" s="6" t="str">
        <f t="shared" si="15"/>
        <v>-</v>
      </c>
      <c r="M146" s="6">
        <f t="shared" si="15"/>
        <v>0</v>
      </c>
      <c r="N146" s="6">
        <f t="shared" si="15"/>
        <v>0.31481481481481483</v>
      </c>
    </row>
    <row r="147" spans="2:14" ht="15" thickBot="1" x14ac:dyDescent="0.25">
      <c r="B147" s="4" t="s">
        <v>75</v>
      </c>
      <c r="C147" s="10">
        <v>1</v>
      </c>
      <c r="D147" s="10">
        <v>0</v>
      </c>
      <c r="E147" s="10">
        <v>1</v>
      </c>
      <c r="F147" s="10">
        <v>2</v>
      </c>
      <c r="G147" s="10">
        <v>2</v>
      </c>
      <c r="H147" s="10">
        <v>0</v>
      </c>
      <c r="I147" s="10">
        <v>0</v>
      </c>
      <c r="J147" s="10">
        <v>2</v>
      </c>
      <c r="K147" s="6">
        <f t="shared" si="16"/>
        <v>1</v>
      </c>
      <c r="L147" s="6" t="str">
        <f t="shared" si="15"/>
        <v>-</v>
      </c>
      <c r="M147" s="6">
        <f t="shared" si="15"/>
        <v>-1</v>
      </c>
      <c r="N147" s="6">
        <f t="shared" si="15"/>
        <v>0</v>
      </c>
    </row>
    <row r="148" spans="2:14" ht="15" thickBot="1" x14ac:dyDescent="0.25">
      <c r="B148" s="7" t="s">
        <v>68</v>
      </c>
      <c r="C148" s="10">
        <v>291</v>
      </c>
      <c r="D148" s="10">
        <v>0</v>
      </c>
      <c r="E148" s="10">
        <v>30</v>
      </c>
      <c r="F148" s="10">
        <v>321</v>
      </c>
      <c r="G148" s="10">
        <v>217</v>
      </c>
      <c r="H148" s="10">
        <v>0</v>
      </c>
      <c r="I148" s="10">
        <v>20</v>
      </c>
      <c r="J148" s="10">
        <v>237</v>
      </c>
      <c r="K148" s="6">
        <f t="shared" ref="K148" si="17">IF(C148=0,"-",(G148-C148)/C148)</f>
        <v>-0.25429553264604809</v>
      </c>
      <c r="L148" s="6" t="str">
        <f t="shared" ref="L148" si="18">IF(D148=0,"-",(H148-D148)/D148)</f>
        <v>-</v>
      </c>
      <c r="M148" s="6">
        <f t="shared" ref="M148" si="19">IF(E148=0,"-",(I148-E148)/E148)</f>
        <v>-0.33333333333333331</v>
      </c>
      <c r="N148" s="6">
        <f t="shared" ref="N148" si="20">IF(F148=0,"-",(J148-F148)/F148)</f>
        <v>-0.26168224299065418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0.13181818181818181</v>
      </c>
      <c r="D149" s="6" t="str">
        <f t="shared" si="21"/>
        <v>-</v>
      </c>
      <c r="E149" s="6">
        <f t="shared" si="21"/>
        <v>0.15</v>
      </c>
      <c r="F149" s="6">
        <f t="shared" si="21"/>
        <v>0.13333333333333333</v>
      </c>
      <c r="G149" s="6">
        <f t="shared" si="21"/>
        <v>0.23741007194244604</v>
      </c>
      <c r="H149" s="6" t="str">
        <f t="shared" si="21"/>
        <v>-</v>
      </c>
      <c r="I149" s="6">
        <f t="shared" si="21"/>
        <v>0.18181818181818182</v>
      </c>
      <c r="J149" s="6">
        <f t="shared" si="21"/>
        <v>0.23333333333333334</v>
      </c>
      <c r="K149" s="6">
        <f>IF(OR(C149="-",G149="-"),"-",(G149-C149)/C149)</f>
        <v>0.80104192508062533</v>
      </c>
      <c r="L149" s="6" t="str">
        <f t="shared" ref="L149:N150" si="22">IF(OR(D149="-",H149="-"),"-",(H149-D149)/D149)</f>
        <v>-</v>
      </c>
      <c r="M149" s="6">
        <f t="shared" si="22"/>
        <v>0.21212121212121221</v>
      </c>
      <c r="N149" s="6">
        <f t="shared" si="22"/>
        <v>0.75</v>
      </c>
    </row>
    <row r="150" spans="2:14" ht="29.25" thickBot="1" x14ac:dyDescent="0.25">
      <c r="B150" s="7" t="s">
        <v>77</v>
      </c>
      <c r="C150" s="6">
        <f t="shared" si="21"/>
        <v>0.34285714285714286</v>
      </c>
      <c r="D150" s="6" t="str">
        <f t="shared" si="21"/>
        <v>-</v>
      </c>
      <c r="E150" s="6">
        <f t="shared" si="21"/>
        <v>0.1111111111111111</v>
      </c>
      <c r="F150" s="6">
        <f t="shared" si="21"/>
        <v>0.31645569620253167</v>
      </c>
      <c r="G150" s="6">
        <f t="shared" si="21"/>
        <v>0.17105263157894737</v>
      </c>
      <c r="H150" s="6" t="str">
        <f t="shared" si="21"/>
        <v>-</v>
      </c>
      <c r="I150" s="6">
        <f t="shared" si="21"/>
        <v>0.1111111111111111</v>
      </c>
      <c r="J150" s="6">
        <f t="shared" si="21"/>
        <v>0.16470588235294117</v>
      </c>
      <c r="K150" s="6">
        <f>IF(OR(C150="-",G150="-"),"-",(G150-C150)/C150)</f>
        <v>-0.50109649122807021</v>
      </c>
      <c r="L150" s="6" t="str">
        <f t="shared" si="22"/>
        <v>-</v>
      </c>
      <c r="M150" s="6">
        <f t="shared" si="22"/>
        <v>0</v>
      </c>
      <c r="N150" s="6">
        <f t="shared" si="22"/>
        <v>-0.47952941176470593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237</v>
      </c>
      <c r="D157" s="19">
        <v>169</v>
      </c>
      <c r="E157" s="18">
        <f>IF(C157=0,"-",(D157-C157)/C157)</f>
        <v>-0.28691983122362869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42</v>
      </c>
      <c r="D158" s="19">
        <v>41</v>
      </c>
      <c r="E158" s="18">
        <f t="shared" ref="E158:E159" si="23">IF(C158=0,"-",(D158-C158)/C158)</f>
        <v>-2.3809523809523808E-2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11</v>
      </c>
      <c r="D159" s="19">
        <v>5</v>
      </c>
      <c r="E159" s="18">
        <f t="shared" si="23"/>
        <v>-0.54545454545454541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0.8172413793103448</v>
      </c>
      <c r="D160" s="18">
        <f>IF(D157=0,"-",D157/(D157+D158+D159))</f>
        <v>0.78604651162790695</v>
      </c>
      <c r="E160" s="18">
        <f>IF(OR(C160="-",D160="-"),"-",(D160-C160)/C160)</f>
        <v>-3.8170935138847999E-2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8</v>
      </c>
      <c r="D166" s="5">
        <v>5</v>
      </c>
      <c r="E166" s="6">
        <f>IF(C166=0,"-",(D166-C166)/C166)</f>
        <v>-0.375</v>
      </c>
    </row>
    <row r="167" spans="2:14" ht="20.100000000000001" customHeight="1" thickBot="1" x14ac:dyDescent="0.25">
      <c r="B167" s="4" t="s">
        <v>41</v>
      </c>
      <c r="C167" s="5">
        <v>6</v>
      </c>
      <c r="D167" s="5">
        <v>2</v>
      </c>
      <c r="E167" s="6">
        <f t="shared" ref="E167:E168" si="24">IF(C167=0,"-",(D167-C167)/C167)</f>
        <v>-0.66666666666666663</v>
      </c>
    </row>
    <row r="168" spans="2:14" ht="20.100000000000001" customHeight="1" thickBot="1" x14ac:dyDescent="0.25">
      <c r="B168" s="4" t="s">
        <v>42</v>
      </c>
      <c r="C168" s="5">
        <v>2</v>
      </c>
      <c r="D168" s="5">
        <v>0</v>
      </c>
      <c r="E168" s="6">
        <f t="shared" si="24"/>
        <v>-1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0.4</v>
      </c>
      <c r="E169" s="6">
        <f t="shared" ref="E169:E171" si="25">IF(OR(C169="-",D169="-"),"-",(D169-C169)/C169)</f>
        <v>-0.6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1</v>
      </c>
      <c r="E170" s="6">
        <f t="shared" si="25"/>
        <v>0</v>
      </c>
    </row>
    <row r="171" spans="2:14" ht="20.100000000000001" customHeight="1" thickBot="1" x14ac:dyDescent="0.25">
      <c r="B171" s="4" t="s">
        <v>40</v>
      </c>
      <c r="C171" s="6">
        <v>1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18</v>
      </c>
      <c r="D178" s="5">
        <v>20</v>
      </c>
      <c r="E178" s="6">
        <f>IF(C178=0,"-",(D178-C178)/C178)</f>
        <v>0.1111111111111111</v>
      </c>
      <c r="H178" s="13"/>
    </row>
    <row r="179" spans="2:8" ht="15" thickBot="1" x14ac:dyDescent="0.25">
      <c r="B179" s="4" t="s">
        <v>43</v>
      </c>
      <c r="C179" s="5">
        <v>16</v>
      </c>
      <c r="D179" s="5">
        <v>14</v>
      </c>
      <c r="E179" s="6">
        <f t="shared" ref="E179:E185" si="26">IF(C179=0,"-",(D179-C179)/C179)</f>
        <v>-0.125</v>
      </c>
      <c r="H179" s="13"/>
    </row>
    <row r="180" spans="2:8" ht="15" thickBot="1" x14ac:dyDescent="0.25">
      <c r="B180" s="4" t="s">
        <v>47</v>
      </c>
      <c r="C180" s="5">
        <v>2</v>
      </c>
      <c r="D180" s="5">
        <v>4</v>
      </c>
      <c r="E180" s="6">
        <f t="shared" si="26"/>
        <v>1</v>
      </c>
      <c r="H180" s="13"/>
    </row>
    <row r="181" spans="2:8" ht="15" thickBot="1" x14ac:dyDescent="0.25">
      <c r="B181" s="4" t="s">
        <v>78</v>
      </c>
      <c r="C181" s="5">
        <v>0</v>
      </c>
      <c r="D181" s="5">
        <v>2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405</v>
      </c>
      <c r="D182" s="5">
        <v>312</v>
      </c>
      <c r="E182" s="6">
        <f t="shared" si="26"/>
        <v>-0.22962962962962963</v>
      </c>
      <c r="H182" s="13"/>
    </row>
    <row r="183" spans="2:8" ht="15" thickBot="1" x14ac:dyDescent="0.25">
      <c r="B183" s="4" t="s">
        <v>47</v>
      </c>
      <c r="C183" s="5">
        <v>367</v>
      </c>
      <c r="D183" s="5">
        <v>287</v>
      </c>
      <c r="E183" s="6">
        <f t="shared" si="26"/>
        <v>-0.21798365122615804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38</v>
      </c>
      <c r="D185" s="5">
        <v>25</v>
      </c>
      <c r="E185" s="6">
        <f t="shared" si="26"/>
        <v>-0.34210526315789475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4</v>
      </c>
      <c r="D197" s="5">
        <v>2</v>
      </c>
      <c r="E197" s="6">
        <f t="shared" ref="E197:E200" si="27">IF(C197=0,"-",(D197-C197)/C197)</f>
        <v>-0.5</v>
      </c>
    </row>
    <row r="198" spans="2:5" ht="15" thickBot="1" x14ac:dyDescent="0.25">
      <c r="B198" s="4" t="s">
        <v>83</v>
      </c>
      <c r="C198" s="5">
        <v>2</v>
      </c>
      <c r="D198" s="5">
        <v>0</v>
      </c>
      <c r="E198" s="6">
        <f t="shared" si="27"/>
        <v>-1</v>
      </c>
    </row>
    <row r="199" spans="2:5" ht="15" thickBot="1" x14ac:dyDescent="0.25">
      <c r="B199" s="4" t="s">
        <v>84</v>
      </c>
      <c r="C199" s="5">
        <v>6</v>
      </c>
      <c r="D199" s="5">
        <v>2</v>
      </c>
      <c r="E199" s="6">
        <f t="shared" si="27"/>
        <v>-0.66666666666666663</v>
      </c>
    </row>
    <row r="200" spans="2:5" ht="15" thickBot="1" x14ac:dyDescent="0.25">
      <c r="B200" s="4" t="s">
        <v>85</v>
      </c>
      <c r="C200" s="5">
        <v>3</v>
      </c>
      <c r="D200" s="5">
        <v>2</v>
      </c>
      <c r="E200" s="6">
        <f t="shared" si="27"/>
        <v>-0.33333333333333331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4</v>
      </c>
      <c r="D208" s="5">
        <v>2</v>
      </c>
      <c r="E208" s="6">
        <f t="shared" si="28"/>
        <v>-0.5</v>
      </c>
    </row>
    <row r="209" spans="2:5" ht="20.100000000000001" customHeight="1" thickBot="1" x14ac:dyDescent="0.25">
      <c r="B209" s="17" t="s">
        <v>86</v>
      </c>
      <c r="C209" s="5">
        <v>2</v>
      </c>
      <c r="D209" s="5">
        <v>2</v>
      </c>
      <c r="E209" s="6">
        <f t="shared" si="28"/>
        <v>0</v>
      </c>
    </row>
    <row r="210" spans="2:5" ht="20.100000000000001" customHeight="1" thickBot="1" x14ac:dyDescent="0.25">
      <c r="B210" s="17" t="s">
        <v>87</v>
      </c>
      <c r="C210" s="5">
        <v>2</v>
      </c>
      <c r="D210" s="5">
        <v>0</v>
      </c>
      <c r="E210" s="6">
        <f t="shared" si="28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2</v>
      </c>
      <c r="D212" s="5">
        <v>0</v>
      </c>
      <c r="E212" s="6">
        <f>IF(C212=0,"-",(D212-C212)/C212)</f>
        <v>-1</v>
      </c>
    </row>
    <row r="213" spans="2:5" ht="15" thickBot="1" x14ac:dyDescent="0.25">
      <c r="B213" s="17" t="s">
        <v>86</v>
      </c>
      <c r="C213" s="5">
        <v>2</v>
      </c>
      <c r="D213" s="5">
        <v>0</v>
      </c>
      <c r="E213" s="6">
        <f t="shared" ref="E213:E214" si="29">IF(C213=0,"-",(D213-C213)/C213)</f>
        <v>-1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5</v>
      </c>
      <c r="D221" s="5">
        <v>4</v>
      </c>
      <c r="E221" s="6">
        <f t="shared" ref="E221:E223" si="30">IF(C221=0,"-",(D221-C221)/C221)</f>
        <v>-0.2</v>
      </c>
    </row>
    <row r="222" spans="2:5" ht="15" thickBot="1" x14ac:dyDescent="0.25">
      <c r="B222" s="16" t="s">
        <v>92</v>
      </c>
      <c r="C222" s="5">
        <v>6</v>
      </c>
      <c r="D222" s="5">
        <v>4</v>
      </c>
      <c r="E222" s="6">
        <f t="shared" si="30"/>
        <v>-0.33333333333333331</v>
      </c>
    </row>
    <row r="223" spans="2:5" ht="15" thickBot="1" x14ac:dyDescent="0.25">
      <c r="B223" s="16" t="s">
        <v>93</v>
      </c>
      <c r="C223" s="5">
        <v>28</v>
      </c>
      <c r="D223" s="5">
        <v>17</v>
      </c>
      <c r="E223" s="6">
        <f t="shared" si="30"/>
        <v>-0.39285714285714285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1969</v>
      </c>
      <c r="D14" s="5">
        <v>2503</v>
      </c>
      <c r="E14" s="6">
        <f>IF(C14&gt;0,(D14-C14)/C14)</f>
        <v>0.27120365667851704</v>
      </c>
    </row>
    <row r="15" spans="1:5" ht="20.100000000000001" customHeight="1" thickBot="1" x14ac:dyDescent="0.25">
      <c r="B15" s="4" t="s">
        <v>17</v>
      </c>
      <c r="C15" s="5">
        <v>1969</v>
      </c>
      <c r="D15" s="5">
        <v>2503</v>
      </c>
      <c r="E15" s="6">
        <f t="shared" ref="E15:E25" si="0">IF(C15&gt;0,(D15-C15)/C15)</f>
        <v>0.27120365667851704</v>
      </c>
    </row>
    <row r="16" spans="1:5" ht="20.100000000000001" customHeight="1" thickBot="1" x14ac:dyDescent="0.25">
      <c r="B16" s="4" t="s">
        <v>18</v>
      </c>
      <c r="C16" s="5">
        <v>1242</v>
      </c>
      <c r="D16" s="5">
        <v>1524</v>
      </c>
      <c r="E16" s="6">
        <f t="shared" si="0"/>
        <v>0.22705314009661837</v>
      </c>
    </row>
    <row r="17" spans="2:5" ht="20.100000000000001" customHeight="1" thickBot="1" x14ac:dyDescent="0.25">
      <c r="B17" s="4" t="s">
        <v>19</v>
      </c>
      <c r="C17" s="5">
        <v>727</v>
      </c>
      <c r="D17" s="5">
        <v>979</v>
      </c>
      <c r="E17" s="6">
        <f t="shared" si="0"/>
        <v>0.34662998624484181</v>
      </c>
    </row>
    <row r="18" spans="2:5" ht="20.100000000000001" customHeight="1" thickBot="1" x14ac:dyDescent="0.25">
      <c r="B18" s="4" t="s">
        <v>100</v>
      </c>
      <c r="C18" s="5">
        <v>5</v>
      </c>
      <c r="D18" s="5">
        <v>7</v>
      </c>
      <c r="E18" s="6">
        <f>IF(C18=0,"-",(D18-C18)/C18)</f>
        <v>0.4</v>
      </c>
    </row>
    <row r="19" spans="2:5" ht="20.100000000000001" customHeight="1" thickBot="1" x14ac:dyDescent="0.25">
      <c r="B19" s="4" t="s">
        <v>101</v>
      </c>
      <c r="C19" s="5">
        <v>1</v>
      </c>
      <c r="D19" s="5">
        <v>3</v>
      </c>
      <c r="E19" s="6">
        <f>IF(C19=0,"-",(D19-C19)/C19)</f>
        <v>2</v>
      </c>
    </row>
    <row r="20" spans="2:5" ht="20.100000000000001" customHeight="1" thickBot="1" x14ac:dyDescent="0.25">
      <c r="B20" s="4" t="s">
        <v>20</v>
      </c>
      <c r="C20" s="6">
        <f>C17/C15</f>
        <v>0.36922295581513459</v>
      </c>
      <c r="D20" s="6">
        <f>D17/D15</f>
        <v>0.39113064322812624</v>
      </c>
      <c r="E20" s="6">
        <f t="shared" si="0"/>
        <v>5.9334575675626625E-2</v>
      </c>
    </row>
    <row r="21" spans="2:5" ht="30" customHeight="1" thickBot="1" x14ac:dyDescent="0.25">
      <c r="B21" s="4" t="s">
        <v>23</v>
      </c>
      <c r="C21" s="5">
        <v>143</v>
      </c>
      <c r="D21" s="5">
        <v>143</v>
      </c>
      <c r="E21" s="6">
        <f t="shared" si="0"/>
        <v>0</v>
      </c>
    </row>
    <row r="22" spans="2:5" ht="20.100000000000001" customHeight="1" thickBot="1" x14ac:dyDescent="0.25">
      <c r="B22" s="4" t="s">
        <v>24</v>
      </c>
      <c r="C22" s="5">
        <v>73</v>
      </c>
      <c r="D22" s="5">
        <v>86</v>
      </c>
      <c r="E22" s="6">
        <f t="shared" si="0"/>
        <v>0.17808219178082191</v>
      </c>
    </row>
    <row r="23" spans="2:5" ht="20.100000000000001" customHeight="1" thickBot="1" x14ac:dyDescent="0.25">
      <c r="B23" s="4" t="s">
        <v>25</v>
      </c>
      <c r="C23" s="5">
        <v>70</v>
      </c>
      <c r="D23" s="5">
        <v>57</v>
      </c>
      <c r="E23" s="6">
        <f t="shared" si="0"/>
        <v>-0.18571428571428572</v>
      </c>
    </row>
    <row r="24" spans="2:5" ht="20.100000000000001" customHeight="1" thickBot="1" x14ac:dyDescent="0.25">
      <c r="B24" s="4" t="s">
        <v>21</v>
      </c>
      <c r="C24" s="6">
        <f>C23/C21</f>
        <v>0.48951048951048953</v>
      </c>
      <c r="D24" s="6">
        <f t="shared" ref="D24" si="1">D23/D21</f>
        <v>0.39860139860139859</v>
      </c>
      <c r="E24" s="6">
        <f t="shared" si="0"/>
        <v>-0.18571428571428578</v>
      </c>
    </row>
    <row r="25" spans="2:5" ht="20.100000000000001" customHeight="1" thickBot="1" x14ac:dyDescent="0.25">
      <c r="B25" s="7" t="s">
        <v>26</v>
      </c>
      <c r="C25" s="6">
        <v>0.25756406399204679</v>
      </c>
      <c r="D25" s="6">
        <v>0.32333279509123203</v>
      </c>
      <c r="E25" s="6">
        <f t="shared" si="0"/>
        <v>0.25534901911322572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394</v>
      </c>
      <c r="D34" s="5">
        <v>479</v>
      </c>
      <c r="E34" s="6">
        <f>IF(C34&gt;0,(D34-C34)/C34,"-")</f>
        <v>0.21573604060913706</v>
      </c>
    </row>
    <row r="35" spans="2:5" ht="20.100000000000001" customHeight="1" thickBot="1" x14ac:dyDescent="0.25">
      <c r="B35" s="4" t="s">
        <v>29</v>
      </c>
      <c r="C35" s="5">
        <v>6</v>
      </c>
      <c r="D35" s="5">
        <v>0</v>
      </c>
      <c r="E35" s="6">
        <f t="shared" ref="E35:E37" si="2">IF(C35&gt;0,(D35-C35)/C35,"-")</f>
        <v>-1</v>
      </c>
    </row>
    <row r="36" spans="2:5" ht="20.100000000000001" customHeight="1" thickBot="1" x14ac:dyDescent="0.25">
      <c r="B36" s="4" t="s">
        <v>28</v>
      </c>
      <c r="C36" s="5">
        <v>314</v>
      </c>
      <c r="D36" s="5">
        <v>395</v>
      </c>
      <c r="E36" s="6">
        <f t="shared" si="2"/>
        <v>0.25796178343949044</v>
      </c>
    </row>
    <row r="37" spans="2:5" ht="20.100000000000001" customHeight="1" thickBot="1" x14ac:dyDescent="0.25">
      <c r="B37" s="4" t="s">
        <v>30</v>
      </c>
      <c r="C37" s="5">
        <v>74</v>
      </c>
      <c r="D37" s="5">
        <v>84</v>
      </c>
      <c r="E37" s="6">
        <f t="shared" si="2"/>
        <v>0.13513513513513514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450</v>
      </c>
      <c r="D44" s="5">
        <v>571</v>
      </c>
      <c r="E44" s="6">
        <f>IF(C44&gt;0,(D44-C44)/C44,"-")</f>
        <v>0.2688888888888889</v>
      </c>
    </row>
    <row r="45" spans="2:5" ht="20.100000000000001" customHeight="1" thickBot="1" x14ac:dyDescent="0.25">
      <c r="B45" s="4" t="s">
        <v>34</v>
      </c>
      <c r="C45" s="5">
        <v>6</v>
      </c>
      <c r="D45" s="5">
        <v>14</v>
      </c>
      <c r="E45" s="6">
        <f t="shared" ref="E45:E51" si="3">IF(C45&gt;0,(D45-C45)/C45,"-")</f>
        <v>1.3333333333333333</v>
      </c>
    </row>
    <row r="46" spans="2:5" ht="20.100000000000001" customHeight="1" thickBot="1" x14ac:dyDescent="0.25">
      <c r="B46" s="4" t="s">
        <v>31</v>
      </c>
      <c r="C46" s="5">
        <v>22</v>
      </c>
      <c r="D46" s="5">
        <v>63</v>
      </c>
      <c r="E46" s="6">
        <f t="shared" si="3"/>
        <v>1.8636363636363635</v>
      </c>
    </row>
    <row r="47" spans="2:5" ht="20.100000000000001" customHeight="1" thickBot="1" x14ac:dyDescent="0.25">
      <c r="B47" s="4" t="s">
        <v>32</v>
      </c>
      <c r="C47" s="5">
        <v>812</v>
      </c>
      <c r="D47" s="5">
        <v>735</v>
      </c>
      <c r="E47" s="6">
        <f t="shared" si="3"/>
        <v>-9.4827586206896547E-2</v>
      </c>
    </row>
    <row r="48" spans="2:5" ht="20.100000000000001" customHeight="1" thickBot="1" x14ac:dyDescent="0.25">
      <c r="B48" s="4" t="s">
        <v>35</v>
      </c>
      <c r="C48" s="5">
        <v>209</v>
      </c>
      <c r="D48" s="5">
        <v>194</v>
      </c>
      <c r="E48" s="6">
        <f t="shared" si="3"/>
        <v>-7.1770334928229665E-2</v>
      </c>
    </row>
    <row r="49" spans="2:5" ht="20.100000000000001" customHeight="1" thickBot="1" x14ac:dyDescent="0.25">
      <c r="B49" s="4" t="s">
        <v>67</v>
      </c>
      <c r="C49" s="5">
        <v>254</v>
      </c>
      <c r="D49" s="5">
        <v>276</v>
      </c>
      <c r="E49" s="6">
        <f t="shared" si="3"/>
        <v>8.6614173228346455E-2</v>
      </c>
    </row>
    <row r="50" spans="2:5" ht="20.100000000000001" customHeight="1" collapsed="1" thickBot="1" x14ac:dyDescent="0.25">
      <c r="B50" s="4" t="s">
        <v>36</v>
      </c>
      <c r="C50" s="6">
        <f>C44/(C44+C45)</f>
        <v>0.98684210526315785</v>
      </c>
      <c r="D50" s="6">
        <f>D44/(D44+D45)</f>
        <v>0.97606837606837604</v>
      </c>
      <c r="E50" s="6">
        <f t="shared" si="3"/>
        <v>-1.0917378917378902E-2</v>
      </c>
    </row>
    <row r="51" spans="2:5" ht="20.100000000000001" customHeight="1" thickBot="1" x14ac:dyDescent="0.25">
      <c r="B51" s="4" t="s">
        <v>37</v>
      </c>
      <c r="C51" s="6">
        <f>C47/(C46+C47)</f>
        <v>0.97362110311750605</v>
      </c>
      <c r="D51" s="6">
        <f t="shared" ref="D51" si="4">D47/(D46+D47)</f>
        <v>0.92105263157894735</v>
      </c>
      <c r="E51" s="6">
        <f t="shared" si="3"/>
        <v>-5.3992740471869402E-2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466</v>
      </c>
      <c r="D58" s="5">
        <v>588</v>
      </c>
      <c r="E58" s="6">
        <f>IF(C58&gt;0,(D58-C58)/C58,"-")</f>
        <v>0.26180257510729615</v>
      </c>
    </row>
    <row r="59" spans="2:5" ht="20.100000000000001" customHeight="1" thickBot="1" x14ac:dyDescent="0.25">
      <c r="B59" s="4" t="s">
        <v>41</v>
      </c>
      <c r="C59" s="5">
        <v>277</v>
      </c>
      <c r="D59" s="5">
        <v>314</v>
      </c>
      <c r="E59" s="6">
        <f t="shared" ref="E59:E63" si="5">IF(C59&gt;0,(D59-C59)/C59,"-")</f>
        <v>0.13357400722021662</v>
      </c>
    </row>
    <row r="60" spans="2:5" ht="20.100000000000001" customHeight="1" thickBot="1" x14ac:dyDescent="0.25">
      <c r="B60" s="4" t="s">
        <v>42</v>
      </c>
      <c r="C60" s="5">
        <v>183</v>
      </c>
      <c r="D60" s="5">
        <v>260</v>
      </c>
      <c r="E60" s="6">
        <f t="shared" si="5"/>
        <v>0.42076502732240439</v>
      </c>
    </row>
    <row r="61" spans="2:5" ht="20.100000000000001" customHeight="1" collapsed="1" thickBot="1" x14ac:dyDescent="0.25">
      <c r="B61" s="4" t="s">
        <v>98</v>
      </c>
      <c r="C61" s="6">
        <f>(C59+C60)/C58</f>
        <v>0.98712446351931327</v>
      </c>
      <c r="D61" s="6">
        <f>(D59+D60)/D58</f>
        <v>0.97619047619047616</v>
      </c>
      <c r="E61" s="6">
        <f t="shared" si="5"/>
        <v>-1.1076604554865413E-2</v>
      </c>
    </row>
    <row r="62" spans="2:5" ht="20.100000000000001" customHeight="1" thickBot="1" x14ac:dyDescent="0.25">
      <c r="B62" s="4" t="s">
        <v>39</v>
      </c>
      <c r="C62" s="6">
        <v>0.98226950354609932</v>
      </c>
      <c r="D62" s="6">
        <v>0.96319018404907975</v>
      </c>
      <c r="E62" s="6">
        <f t="shared" si="5"/>
        <v>-1.942371154570224E-2</v>
      </c>
    </row>
    <row r="63" spans="2:5" ht="20.100000000000001" customHeight="1" thickBot="1" x14ac:dyDescent="0.25">
      <c r="B63" s="4" t="s">
        <v>40</v>
      </c>
      <c r="C63" s="6">
        <v>0.99456521739130432</v>
      </c>
      <c r="D63" s="6">
        <v>0.99236641221374045</v>
      </c>
      <c r="E63" s="6">
        <f t="shared" si="5"/>
        <v>-2.2108205064030255E-3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2035</v>
      </c>
      <c r="D70" s="5">
        <v>2539</v>
      </c>
      <c r="E70" s="6">
        <f>IF(C70&gt;0,(D70-C70)/C70,"-")</f>
        <v>0.24766584766584768</v>
      </c>
    </row>
    <row r="71" spans="2:5" ht="20.100000000000001" customHeight="1" thickBot="1" x14ac:dyDescent="0.25">
      <c r="B71" s="4" t="s">
        <v>45</v>
      </c>
      <c r="C71" s="5">
        <v>790</v>
      </c>
      <c r="D71" s="5">
        <v>1043</v>
      </c>
      <c r="E71" s="6">
        <f t="shared" ref="E71:E77" si="6">IF(C71&gt;0,(D71-C71)/C71,"-")</f>
        <v>0.32025316455696201</v>
      </c>
    </row>
    <row r="72" spans="2:5" ht="20.100000000000001" customHeight="1" thickBot="1" x14ac:dyDescent="0.25">
      <c r="B72" s="4" t="s">
        <v>43</v>
      </c>
      <c r="C72" s="5">
        <v>1</v>
      </c>
      <c r="D72" s="5">
        <v>0</v>
      </c>
      <c r="E72" s="6">
        <f t="shared" si="6"/>
        <v>-1</v>
      </c>
    </row>
    <row r="73" spans="2:5" ht="20.100000000000001" customHeight="1" thickBot="1" x14ac:dyDescent="0.25">
      <c r="B73" s="4" t="s">
        <v>46</v>
      </c>
      <c r="C73" s="5">
        <v>979</v>
      </c>
      <c r="D73" s="5">
        <v>1200</v>
      </c>
      <c r="E73" s="6">
        <f t="shared" si="6"/>
        <v>0.22574055158324821</v>
      </c>
    </row>
    <row r="74" spans="2:5" ht="20.100000000000001" customHeight="1" thickBot="1" x14ac:dyDescent="0.25">
      <c r="B74" s="4" t="s">
        <v>47</v>
      </c>
      <c r="C74" s="5">
        <v>208</v>
      </c>
      <c r="D74" s="5">
        <v>216</v>
      </c>
      <c r="E74" s="6">
        <f t="shared" si="6"/>
        <v>3.8461538461538464E-2</v>
      </c>
    </row>
    <row r="75" spans="2:5" ht="20.100000000000001" customHeight="1" thickBot="1" x14ac:dyDescent="0.25">
      <c r="B75" s="4" t="s">
        <v>48</v>
      </c>
      <c r="C75" s="5">
        <v>57</v>
      </c>
      <c r="D75" s="5">
        <v>80</v>
      </c>
      <c r="E75" s="6">
        <f t="shared" si="6"/>
        <v>0.40350877192982454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62</v>
      </c>
      <c r="D90" s="5">
        <v>78</v>
      </c>
      <c r="E90" s="6">
        <f>IF(C90&gt;0,(D90-C90)/C90,"-")</f>
        <v>0.25806451612903225</v>
      </c>
    </row>
    <row r="91" spans="2:5" ht="29.25" thickBot="1" x14ac:dyDescent="0.25">
      <c r="B91" s="4" t="s">
        <v>52</v>
      </c>
      <c r="C91" s="5">
        <v>38</v>
      </c>
      <c r="D91" s="5">
        <v>20</v>
      </c>
      <c r="E91" s="6">
        <f t="shared" ref="E91:E93" si="7">IF(C91&gt;0,(D91-C91)/C91,"-")</f>
        <v>-0.47368421052631576</v>
      </c>
    </row>
    <row r="92" spans="2:5" ht="29.25" customHeight="1" thickBot="1" x14ac:dyDescent="0.25">
      <c r="B92" s="4" t="s">
        <v>53</v>
      </c>
      <c r="C92" s="5">
        <v>65</v>
      </c>
      <c r="D92" s="5">
        <v>43</v>
      </c>
      <c r="E92" s="6">
        <f t="shared" si="7"/>
        <v>-0.33846153846153848</v>
      </c>
    </row>
    <row r="93" spans="2:5" ht="29.25" customHeight="1" thickBot="1" x14ac:dyDescent="0.25">
      <c r="B93" s="4" t="s">
        <v>54</v>
      </c>
      <c r="C93" s="6">
        <f>(C90+C91)/(C90+C91+C92)</f>
        <v>0.60606060606060608</v>
      </c>
      <c r="D93" s="6">
        <f>(D90+D91)/(D90+D91+D92)</f>
        <v>0.69503546099290781</v>
      </c>
      <c r="E93" s="6">
        <f t="shared" si="7"/>
        <v>0.14680851063829783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167</v>
      </c>
      <c r="D100" s="5">
        <v>144</v>
      </c>
      <c r="E100" s="6">
        <f>IF(C100&gt;0,(D100-C100)/C100,"-")</f>
        <v>-0.1377245508982036</v>
      </c>
    </row>
    <row r="101" spans="2:5" ht="20.100000000000001" customHeight="1" thickBot="1" x14ac:dyDescent="0.25">
      <c r="B101" s="4" t="s">
        <v>41</v>
      </c>
      <c r="C101" s="5">
        <v>60</v>
      </c>
      <c r="D101" s="5">
        <v>63</v>
      </c>
      <c r="E101" s="6">
        <f t="shared" ref="E101:E105" si="8">IF(C101&gt;0,(D101-C101)/C101,"-")</f>
        <v>0.05</v>
      </c>
    </row>
    <row r="102" spans="2:5" ht="20.100000000000001" customHeight="1" thickBot="1" x14ac:dyDescent="0.25">
      <c r="B102" s="4" t="s">
        <v>42</v>
      </c>
      <c r="C102" s="5">
        <v>40</v>
      </c>
      <c r="D102" s="5">
        <v>38</v>
      </c>
      <c r="E102" s="6">
        <f t="shared" si="8"/>
        <v>-0.05</v>
      </c>
    </row>
    <row r="103" spans="2:5" ht="20.100000000000001" customHeight="1" thickBot="1" x14ac:dyDescent="0.25">
      <c r="B103" s="4" t="s">
        <v>98</v>
      </c>
      <c r="C103" s="6">
        <f>(C101+C102)/C100</f>
        <v>0.59880239520958078</v>
      </c>
      <c r="D103" s="6">
        <f>(D101+D102)/D100</f>
        <v>0.70138888888888884</v>
      </c>
      <c r="E103" s="6">
        <f t="shared" si="8"/>
        <v>0.17131944444444447</v>
      </c>
    </row>
    <row r="104" spans="2:5" ht="20.100000000000001" customHeight="1" thickBot="1" x14ac:dyDescent="0.25">
      <c r="B104" s="4" t="s">
        <v>39</v>
      </c>
      <c r="C104" s="6">
        <v>0.625</v>
      </c>
      <c r="D104" s="6">
        <v>0.7</v>
      </c>
      <c r="E104" s="6">
        <f t="shared" si="8"/>
        <v>0.11999999999999993</v>
      </c>
    </row>
    <row r="105" spans="2:5" ht="20.100000000000001" customHeight="1" thickBot="1" x14ac:dyDescent="0.25">
      <c r="B105" s="4" t="s">
        <v>40</v>
      </c>
      <c r="C105" s="6">
        <v>0.56338028169014087</v>
      </c>
      <c r="D105" s="6">
        <v>0.70370370370370372</v>
      </c>
      <c r="E105" s="6">
        <f t="shared" si="8"/>
        <v>0.24907407407407403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178</v>
      </c>
      <c r="D112" s="5">
        <v>177</v>
      </c>
      <c r="E112" s="6">
        <f>IF(C112&gt;0,(D112-C112)/C112,"-")</f>
        <v>-5.6179775280898875E-3</v>
      </c>
    </row>
    <row r="113" spans="2:14" ht="15" thickBot="1" x14ac:dyDescent="0.25">
      <c r="B113" s="4" t="s">
        <v>56</v>
      </c>
      <c r="C113" s="5">
        <v>57</v>
      </c>
      <c r="D113" s="5">
        <v>55</v>
      </c>
      <c r="E113" s="6">
        <f t="shared" ref="E113:E114" si="9">IF(C113&gt;0,(D113-C113)/C113,"-")</f>
        <v>-3.5087719298245612E-2</v>
      </c>
    </row>
    <row r="114" spans="2:14" ht="15" thickBot="1" x14ac:dyDescent="0.25">
      <c r="B114" s="4" t="s">
        <v>57</v>
      </c>
      <c r="C114" s="5">
        <v>121</v>
      </c>
      <c r="D114" s="5">
        <v>122</v>
      </c>
      <c r="E114" s="6">
        <f t="shared" si="9"/>
        <v>8.2644628099173556E-3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0</v>
      </c>
      <c r="E128" s="10">
        <v>0</v>
      </c>
      <c r="F128" s="10">
        <v>1</v>
      </c>
      <c r="G128" s="10">
        <v>1</v>
      </c>
      <c r="H128" s="10">
        <v>0</v>
      </c>
      <c r="I128" s="10">
        <v>0</v>
      </c>
      <c r="J128" s="10">
        <v>1</v>
      </c>
      <c r="K128" s="6">
        <f>IF(C128=0,"-",(G128-C128)/C128)</f>
        <v>0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0</v>
      </c>
    </row>
    <row r="129" spans="2:14" ht="15" thickBot="1" x14ac:dyDescent="0.25">
      <c r="B129" s="4" t="s">
        <v>64</v>
      </c>
      <c r="C129" s="10">
        <v>1</v>
      </c>
      <c r="D129" s="10">
        <v>0</v>
      </c>
      <c r="E129" s="10">
        <v>0</v>
      </c>
      <c r="F129" s="10">
        <v>1</v>
      </c>
      <c r="G129" s="10">
        <v>0</v>
      </c>
      <c r="H129" s="10">
        <v>0</v>
      </c>
      <c r="I129" s="10">
        <v>0</v>
      </c>
      <c r="J129" s="10">
        <v>0</v>
      </c>
      <c r="K129" s="6">
        <f t="shared" ref="K129:K133" si="11">IF(C129=0,"-",(G129-C129)/C129)</f>
        <v>-1</v>
      </c>
      <c r="L129" s="6" t="str">
        <f t="shared" si="10"/>
        <v>-</v>
      </c>
      <c r="M129" s="6" t="str">
        <f t="shared" si="10"/>
        <v>-</v>
      </c>
      <c r="N129" s="6">
        <f t="shared" si="10"/>
        <v>-1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1</v>
      </c>
      <c r="D132" s="10">
        <v>0</v>
      </c>
      <c r="E132" s="10">
        <v>0</v>
      </c>
      <c r="F132" s="10">
        <v>1</v>
      </c>
      <c r="G132" s="10">
        <v>0</v>
      </c>
      <c r="H132" s="10">
        <v>0</v>
      </c>
      <c r="I132" s="10">
        <v>0</v>
      </c>
      <c r="J132" s="10">
        <v>0</v>
      </c>
      <c r="K132" s="6">
        <f t="shared" si="11"/>
        <v>-1</v>
      </c>
      <c r="L132" s="6" t="str">
        <f t="shared" si="10"/>
        <v>-</v>
      </c>
      <c r="M132" s="6" t="str">
        <f t="shared" si="10"/>
        <v>-</v>
      </c>
      <c r="N132" s="6">
        <f t="shared" si="10"/>
        <v>-1</v>
      </c>
    </row>
    <row r="133" spans="2:14" ht="15" thickBot="1" x14ac:dyDescent="0.25">
      <c r="B133" s="4" t="s">
        <v>68</v>
      </c>
      <c r="C133" s="10">
        <v>3</v>
      </c>
      <c r="D133" s="10">
        <v>0</v>
      </c>
      <c r="E133" s="10">
        <v>0</v>
      </c>
      <c r="F133" s="10">
        <v>3</v>
      </c>
      <c r="G133" s="10">
        <v>1</v>
      </c>
      <c r="H133" s="10">
        <v>0</v>
      </c>
      <c r="I133" s="10">
        <v>0</v>
      </c>
      <c r="J133" s="10">
        <v>1</v>
      </c>
      <c r="K133" s="6">
        <f t="shared" si="11"/>
        <v>-0.66666666666666663</v>
      </c>
      <c r="L133" s="6" t="str">
        <f t="shared" si="10"/>
        <v>-</v>
      </c>
      <c r="M133" s="6" t="str">
        <f t="shared" si="10"/>
        <v>-</v>
      </c>
      <c r="N133" s="6">
        <f t="shared" si="10"/>
        <v>-0.66666666666666663</v>
      </c>
    </row>
    <row r="134" spans="2:14" ht="15" thickBot="1" x14ac:dyDescent="0.25">
      <c r="B134" s="4" t="s">
        <v>36</v>
      </c>
      <c r="C134" s="6">
        <f>IF(C128=0,"-",C128/(C128+C129))</f>
        <v>0.5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0.5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1</v>
      </c>
      <c r="K134" s="6">
        <f>IF(OR(C134="-",G134="-"),"-",(G134-C134)/C134)</f>
        <v>1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1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2</v>
      </c>
      <c r="D143" s="10">
        <v>0</v>
      </c>
      <c r="E143" s="10">
        <v>0</v>
      </c>
      <c r="F143" s="10">
        <v>2</v>
      </c>
      <c r="G143" s="10">
        <v>3</v>
      </c>
      <c r="H143" s="10">
        <v>0</v>
      </c>
      <c r="I143" s="10">
        <v>0</v>
      </c>
      <c r="J143" s="10">
        <v>3</v>
      </c>
      <c r="K143" s="6">
        <f>IF(C143=0,"-",(G143-C143)/C143)</f>
        <v>0.5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0.5</v>
      </c>
    </row>
    <row r="144" spans="2:14" ht="15" thickBot="1" x14ac:dyDescent="0.25">
      <c r="B144" s="4" t="s">
        <v>72</v>
      </c>
      <c r="C144" s="10">
        <v>4</v>
      </c>
      <c r="D144" s="10">
        <v>0</v>
      </c>
      <c r="E144" s="10">
        <v>3</v>
      </c>
      <c r="F144" s="10">
        <v>7</v>
      </c>
      <c r="G144" s="10">
        <v>3</v>
      </c>
      <c r="H144" s="10">
        <v>0</v>
      </c>
      <c r="I144" s="10">
        <v>0</v>
      </c>
      <c r="J144" s="10">
        <v>3</v>
      </c>
      <c r="K144" s="6">
        <f t="shared" ref="K144:K147" si="16">IF(C144=0,"-",(G144-C144)/C144)</f>
        <v>-0.25</v>
      </c>
      <c r="L144" s="6" t="str">
        <f t="shared" si="15"/>
        <v>-</v>
      </c>
      <c r="M144" s="6">
        <f t="shared" si="15"/>
        <v>-1</v>
      </c>
      <c r="N144" s="6">
        <f t="shared" si="15"/>
        <v>-0.5714285714285714</v>
      </c>
    </row>
    <row r="145" spans="2:14" ht="15" thickBot="1" x14ac:dyDescent="0.25">
      <c r="B145" s="4" t="s">
        <v>73</v>
      </c>
      <c r="C145" s="10">
        <v>21</v>
      </c>
      <c r="D145" s="10">
        <v>0</v>
      </c>
      <c r="E145" s="10">
        <v>2</v>
      </c>
      <c r="F145" s="10">
        <v>23</v>
      </c>
      <c r="G145" s="10">
        <v>14</v>
      </c>
      <c r="H145" s="10">
        <v>0</v>
      </c>
      <c r="I145" s="10">
        <v>1</v>
      </c>
      <c r="J145" s="10">
        <v>15</v>
      </c>
      <c r="K145" s="6">
        <f t="shared" si="16"/>
        <v>-0.33333333333333331</v>
      </c>
      <c r="L145" s="6" t="str">
        <f t="shared" si="15"/>
        <v>-</v>
      </c>
      <c r="M145" s="6">
        <f t="shared" si="15"/>
        <v>-0.5</v>
      </c>
      <c r="N145" s="6">
        <f t="shared" si="15"/>
        <v>-0.34782608695652173</v>
      </c>
    </row>
    <row r="146" spans="2:14" ht="15" thickBot="1" x14ac:dyDescent="0.25">
      <c r="B146" s="4" t="s">
        <v>74</v>
      </c>
      <c r="C146" s="10">
        <v>1</v>
      </c>
      <c r="D146" s="10">
        <v>0</v>
      </c>
      <c r="E146" s="10">
        <v>0</v>
      </c>
      <c r="F146" s="10">
        <v>1</v>
      </c>
      <c r="G146" s="10">
        <v>4</v>
      </c>
      <c r="H146" s="10">
        <v>0</v>
      </c>
      <c r="I146" s="10">
        <v>0</v>
      </c>
      <c r="J146" s="10">
        <v>4</v>
      </c>
      <c r="K146" s="6">
        <f t="shared" si="16"/>
        <v>3</v>
      </c>
      <c r="L146" s="6" t="str">
        <f t="shared" si="15"/>
        <v>-</v>
      </c>
      <c r="M146" s="6" t="str">
        <f t="shared" si="15"/>
        <v>-</v>
      </c>
      <c r="N146" s="6">
        <f t="shared" si="15"/>
        <v>3</v>
      </c>
    </row>
    <row r="147" spans="2:14" ht="15" thickBot="1" x14ac:dyDescent="0.25">
      <c r="B147" s="4" t="s">
        <v>75</v>
      </c>
      <c r="C147" s="10">
        <v>1</v>
      </c>
      <c r="D147" s="10">
        <v>0</v>
      </c>
      <c r="E147" s="10">
        <v>1</v>
      </c>
      <c r="F147" s="10">
        <v>2</v>
      </c>
      <c r="G147" s="10">
        <v>1</v>
      </c>
      <c r="H147" s="10">
        <v>0</v>
      </c>
      <c r="I147" s="10">
        <v>0</v>
      </c>
      <c r="J147" s="10">
        <v>1</v>
      </c>
      <c r="K147" s="6">
        <f t="shared" si="16"/>
        <v>0</v>
      </c>
      <c r="L147" s="6" t="str">
        <f t="shared" si="15"/>
        <v>-</v>
      </c>
      <c r="M147" s="6">
        <f t="shared" si="15"/>
        <v>-1</v>
      </c>
      <c r="N147" s="6">
        <f t="shared" si="15"/>
        <v>-0.5</v>
      </c>
    </row>
    <row r="148" spans="2:14" ht="15" thickBot="1" x14ac:dyDescent="0.25">
      <c r="B148" s="7" t="s">
        <v>68</v>
      </c>
      <c r="C148" s="10">
        <v>29</v>
      </c>
      <c r="D148" s="10">
        <v>0</v>
      </c>
      <c r="E148" s="10">
        <v>6</v>
      </c>
      <c r="F148" s="10">
        <v>35</v>
      </c>
      <c r="G148" s="10">
        <v>25</v>
      </c>
      <c r="H148" s="10">
        <v>0</v>
      </c>
      <c r="I148" s="10">
        <v>1</v>
      </c>
      <c r="J148" s="10">
        <v>26</v>
      </c>
      <c r="K148" s="6">
        <f t="shared" ref="K148" si="17">IF(C148=0,"-",(G148-C148)/C148)</f>
        <v>-0.13793103448275862</v>
      </c>
      <c r="L148" s="6" t="str">
        <f t="shared" ref="L148" si="18">IF(D148=0,"-",(H148-D148)/D148)</f>
        <v>-</v>
      </c>
      <c r="M148" s="6">
        <f t="shared" ref="M148" si="19">IF(E148=0,"-",(I148-E148)/E148)</f>
        <v>-0.83333333333333337</v>
      </c>
      <c r="N148" s="6">
        <f t="shared" ref="N148" si="20">IF(F148=0,"-",(J148-F148)/F148)</f>
        <v>-0.25714285714285712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8.6956521739130432E-2</v>
      </c>
      <c r="D149" s="6" t="str">
        <f t="shared" si="21"/>
        <v>-</v>
      </c>
      <c r="E149" s="6" t="str">
        <f t="shared" si="21"/>
        <v>-</v>
      </c>
      <c r="F149" s="6">
        <f t="shared" si="21"/>
        <v>0.08</v>
      </c>
      <c r="G149" s="6">
        <f t="shared" si="21"/>
        <v>0.17647058823529413</v>
      </c>
      <c r="H149" s="6" t="str">
        <f t="shared" si="21"/>
        <v>-</v>
      </c>
      <c r="I149" s="6" t="str">
        <f t="shared" si="21"/>
        <v>-</v>
      </c>
      <c r="J149" s="6">
        <f t="shared" si="21"/>
        <v>0.16666666666666666</v>
      </c>
      <c r="K149" s="6">
        <f>IF(OR(C149="-",G149="-"),"-",(G149-C149)/C149)</f>
        <v>1.0294117647058825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1.0833333333333333</v>
      </c>
    </row>
    <row r="150" spans="2:14" ht="29.25" thickBot="1" x14ac:dyDescent="0.25">
      <c r="B150" s="7" t="s">
        <v>77</v>
      </c>
      <c r="C150" s="6">
        <f t="shared" si="21"/>
        <v>0.8</v>
      </c>
      <c r="D150" s="6" t="str">
        <f t="shared" si="21"/>
        <v>-</v>
      </c>
      <c r="E150" s="6">
        <f t="shared" si="21"/>
        <v>1</v>
      </c>
      <c r="F150" s="6">
        <f t="shared" si="21"/>
        <v>0.875</v>
      </c>
      <c r="G150" s="6">
        <f t="shared" si="21"/>
        <v>0.42857142857142855</v>
      </c>
      <c r="H150" s="6" t="str">
        <f t="shared" si="21"/>
        <v>-</v>
      </c>
      <c r="I150" s="6" t="str">
        <f t="shared" si="21"/>
        <v>-</v>
      </c>
      <c r="J150" s="6">
        <f t="shared" si="21"/>
        <v>0.42857142857142855</v>
      </c>
      <c r="K150" s="6">
        <f>IF(OR(C150="-",G150="-"),"-",(G150-C150)/C150)</f>
        <v>-0.46428571428571436</v>
      </c>
      <c r="L150" s="6" t="str">
        <f t="shared" si="22"/>
        <v>-</v>
      </c>
      <c r="M150" s="6" t="str">
        <f t="shared" si="22"/>
        <v>-</v>
      </c>
      <c r="N150" s="6">
        <f t="shared" si="22"/>
        <v>-0.51020408163265307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26</v>
      </c>
      <c r="D157" s="19">
        <v>18</v>
      </c>
      <c r="E157" s="18">
        <f>IF(C157=0,"-",(D157-C157)/C157)</f>
        <v>-0.30769230769230771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2</v>
      </c>
      <c r="D158" s="19">
        <v>4</v>
      </c>
      <c r="E158" s="18">
        <f t="shared" ref="E158:E159" si="23">IF(C158=0,"-",(D158-C158)/C158)</f>
        <v>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2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0.9285714285714286</v>
      </c>
      <c r="D160" s="18">
        <f>IF(D157=0,"-",D157/(D157+D158+D159))</f>
        <v>0.75</v>
      </c>
      <c r="E160" s="18">
        <f>IF(OR(C160="-",D160="-"),"-",(D160-C160)/C160)</f>
        <v>-0.19230769230769235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2</v>
      </c>
      <c r="D166" s="5">
        <v>1</v>
      </c>
      <c r="E166" s="6">
        <f>IF(C166=0,"-",(D166-C166)/C166)</f>
        <v>-0.5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1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1</v>
      </c>
      <c r="D168" s="5">
        <v>0</v>
      </c>
      <c r="E168" s="6">
        <f t="shared" si="24"/>
        <v>-1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0.5</v>
      </c>
      <c r="D169" s="6">
        <f>IF(D166=0,"-",(D167+D168)/D166)</f>
        <v>1</v>
      </c>
      <c r="E169" s="6">
        <f t="shared" ref="E169:E171" si="25">IF(OR(C169="-",D169="-"),"-",(D169-C169)/C169)</f>
        <v>1</v>
      </c>
    </row>
    <row r="170" spans="2:14" ht="20.100000000000001" customHeight="1" thickBot="1" x14ac:dyDescent="0.25">
      <c r="B170" s="4" t="s">
        <v>39</v>
      </c>
      <c r="C170" s="6" t="s">
        <v>105</v>
      </c>
      <c r="D170" s="6">
        <v>1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>
        <v>0.5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3</v>
      </c>
      <c r="D178" s="5">
        <v>3</v>
      </c>
      <c r="E178" s="6">
        <f>IF(C178=0,"-",(D178-C178)/C178)</f>
        <v>0</v>
      </c>
      <c r="H178" s="13"/>
    </row>
    <row r="179" spans="2:8" ht="15" thickBot="1" x14ac:dyDescent="0.25">
      <c r="B179" s="4" t="s">
        <v>43</v>
      </c>
      <c r="C179" s="5">
        <v>3</v>
      </c>
      <c r="D179" s="5">
        <v>3</v>
      </c>
      <c r="E179" s="6">
        <f t="shared" ref="E179:E185" si="26">IF(C179=0,"-",(D179-C179)/C179)</f>
        <v>0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47</v>
      </c>
      <c r="D182" s="5">
        <v>30</v>
      </c>
      <c r="E182" s="6">
        <f t="shared" si="26"/>
        <v>-0.36170212765957449</v>
      </c>
      <c r="H182" s="13"/>
    </row>
    <row r="183" spans="2:8" ht="15" thickBot="1" x14ac:dyDescent="0.25">
      <c r="B183" s="4" t="s">
        <v>47</v>
      </c>
      <c r="C183" s="5">
        <v>44</v>
      </c>
      <c r="D183" s="5">
        <v>28</v>
      </c>
      <c r="E183" s="6">
        <f t="shared" si="26"/>
        <v>-0.36363636363636365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3</v>
      </c>
      <c r="D185" s="5">
        <v>2</v>
      </c>
      <c r="E185" s="6">
        <f t="shared" si="26"/>
        <v>-0.33333333333333331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3</v>
      </c>
      <c r="D197" s="5">
        <v>3</v>
      </c>
      <c r="E197" s="6">
        <f t="shared" ref="E197:E200" si="27">IF(C197=0,"-",(D197-C197)/C197)</f>
        <v>0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3</v>
      </c>
      <c r="D199" s="5">
        <v>3</v>
      </c>
      <c r="E199" s="6">
        <f t="shared" si="27"/>
        <v>0</v>
      </c>
    </row>
    <row r="200" spans="2:5" ht="15" thickBot="1" x14ac:dyDescent="0.25">
      <c r="B200" s="4" t="s">
        <v>85</v>
      </c>
      <c r="C200" s="5">
        <v>3</v>
      </c>
      <c r="D200" s="5">
        <v>3</v>
      </c>
      <c r="E200" s="6">
        <f t="shared" si="27"/>
        <v>0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3</v>
      </c>
      <c r="D208" s="5">
        <v>3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3</v>
      </c>
      <c r="D209" s="5">
        <v>3</v>
      </c>
      <c r="E209" s="6">
        <f t="shared" si="28"/>
        <v>0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5</v>
      </c>
      <c r="D221" s="5">
        <v>6</v>
      </c>
      <c r="E221" s="6">
        <f t="shared" ref="E221:E223" si="30">IF(C221=0,"-",(D221-C221)/C221)</f>
        <v>0.2</v>
      </c>
    </row>
    <row r="222" spans="2:5" ht="15" thickBot="1" x14ac:dyDescent="0.25">
      <c r="B222" s="16" t="s">
        <v>92</v>
      </c>
      <c r="C222" s="5">
        <v>3</v>
      </c>
      <c r="D222" s="5">
        <v>4</v>
      </c>
      <c r="E222" s="6">
        <f t="shared" si="30"/>
        <v>0.33333333333333331</v>
      </c>
    </row>
    <row r="223" spans="2:5" ht="15" thickBot="1" x14ac:dyDescent="0.25">
      <c r="B223" s="16" t="s">
        <v>93</v>
      </c>
      <c r="C223" s="5">
        <v>15</v>
      </c>
      <c r="D223" s="5">
        <v>18</v>
      </c>
      <c r="E223" s="6">
        <f t="shared" si="30"/>
        <v>0.2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656</v>
      </c>
      <c r="D14" s="5">
        <v>762</v>
      </c>
      <c r="E14" s="6">
        <f>IF(C14&gt;0,(D14-C14)/C14)</f>
        <v>0.16158536585365854</v>
      </c>
    </row>
    <row r="15" spans="1:5" ht="20.100000000000001" customHeight="1" thickBot="1" x14ac:dyDescent="0.25">
      <c r="B15" s="4" t="s">
        <v>17</v>
      </c>
      <c r="C15" s="5">
        <v>656</v>
      </c>
      <c r="D15" s="5">
        <v>762</v>
      </c>
      <c r="E15" s="6">
        <f t="shared" ref="E15:E25" si="0">IF(C15&gt;0,(D15-C15)/C15)</f>
        <v>0.16158536585365854</v>
      </c>
    </row>
    <row r="16" spans="1:5" ht="20.100000000000001" customHeight="1" thickBot="1" x14ac:dyDescent="0.25">
      <c r="B16" s="4" t="s">
        <v>18</v>
      </c>
      <c r="C16" s="5">
        <v>393</v>
      </c>
      <c r="D16" s="5">
        <v>340</v>
      </c>
      <c r="E16" s="6">
        <f t="shared" si="0"/>
        <v>-0.13486005089058525</v>
      </c>
    </row>
    <row r="17" spans="2:5" ht="20.100000000000001" customHeight="1" thickBot="1" x14ac:dyDescent="0.25">
      <c r="B17" s="4" t="s">
        <v>19</v>
      </c>
      <c r="C17" s="5">
        <v>263</v>
      </c>
      <c r="D17" s="5">
        <v>422</v>
      </c>
      <c r="E17" s="6">
        <f t="shared" si="0"/>
        <v>0.6045627376425855</v>
      </c>
    </row>
    <row r="18" spans="2:5" ht="20.100000000000001" customHeight="1" thickBot="1" x14ac:dyDescent="0.25">
      <c r="B18" s="4" t="s">
        <v>100</v>
      </c>
      <c r="C18" s="5">
        <v>2</v>
      </c>
      <c r="D18" s="5">
        <v>2</v>
      </c>
      <c r="E18" s="6">
        <f>IF(C18=0,"-",(D18-C18)/C18)</f>
        <v>0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0.40091463414634149</v>
      </c>
      <c r="D20" s="6">
        <f>D17/D15</f>
        <v>0.5538057742782152</v>
      </c>
      <c r="E20" s="6">
        <f t="shared" si="0"/>
        <v>0.38135584762931235</v>
      </c>
    </row>
    <row r="21" spans="2:5" ht="30" customHeight="1" thickBot="1" x14ac:dyDescent="0.25">
      <c r="B21" s="4" t="s">
        <v>23</v>
      </c>
      <c r="C21" s="5">
        <v>24</v>
      </c>
      <c r="D21" s="5">
        <v>7</v>
      </c>
      <c r="E21" s="6">
        <f t="shared" si="0"/>
        <v>-0.70833333333333337</v>
      </c>
    </row>
    <row r="22" spans="2:5" ht="20.100000000000001" customHeight="1" thickBot="1" x14ac:dyDescent="0.25">
      <c r="B22" s="4" t="s">
        <v>24</v>
      </c>
      <c r="C22" s="5">
        <v>15</v>
      </c>
      <c r="D22" s="5">
        <v>3</v>
      </c>
      <c r="E22" s="6">
        <f t="shared" si="0"/>
        <v>-0.8</v>
      </c>
    </row>
    <row r="23" spans="2:5" ht="20.100000000000001" customHeight="1" thickBot="1" x14ac:dyDescent="0.25">
      <c r="B23" s="4" t="s">
        <v>25</v>
      </c>
      <c r="C23" s="5">
        <v>9</v>
      </c>
      <c r="D23" s="5">
        <v>4</v>
      </c>
      <c r="E23" s="6">
        <f t="shared" si="0"/>
        <v>-0.55555555555555558</v>
      </c>
    </row>
    <row r="24" spans="2:5" ht="20.100000000000001" customHeight="1" thickBot="1" x14ac:dyDescent="0.25">
      <c r="B24" s="4" t="s">
        <v>21</v>
      </c>
      <c r="C24" s="6">
        <f>C23/C21</f>
        <v>0.375</v>
      </c>
      <c r="D24" s="6">
        <f t="shared" ref="D24" si="1">D23/D21</f>
        <v>0.5714285714285714</v>
      </c>
      <c r="E24" s="6">
        <f t="shared" si="0"/>
        <v>0.52380952380952372</v>
      </c>
    </row>
    <row r="25" spans="2:5" ht="20.100000000000001" customHeight="1" thickBot="1" x14ac:dyDescent="0.25">
      <c r="B25" s="7" t="s">
        <v>26</v>
      </c>
      <c r="C25" s="6">
        <v>0.19553080951543531</v>
      </c>
      <c r="D25" s="6">
        <v>0.22432944044229994</v>
      </c>
      <c r="E25" s="6">
        <f t="shared" si="0"/>
        <v>0.14728436402546194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126</v>
      </c>
      <c r="D34" s="5">
        <v>123</v>
      </c>
      <c r="E34" s="6">
        <f>IF(C34&gt;0,(D34-C34)/C34,"-")</f>
        <v>-2.3809523809523808E-2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97</v>
      </c>
      <c r="D36" s="5">
        <v>89</v>
      </c>
      <c r="E36" s="6">
        <f t="shared" si="2"/>
        <v>-8.247422680412371E-2</v>
      </c>
    </row>
    <row r="37" spans="2:5" ht="20.100000000000001" customHeight="1" thickBot="1" x14ac:dyDescent="0.25">
      <c r="B37" s="4" t="s">
        <v>30</v>
      </c>
      <c r="C37" s="5">
        <v>29</v>
      </c>
      <c r="D37" s="5">
        <v>34</v>
      </c>
      <c r="E37" s="6">
        <f t="shared" si="2"/>
        <v>0.17241379310344829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103</v>
      </c>
      <c r="D44" s="5">
        <v>84</v>
      </c>
      <c r="E44" s="6">
        <f>IF(C44&gt;0,(D44-C44)/C44,"-")</f>
        <v>-0.18446601941747573</v>
      </c>
    </row>
    <row r="45" spans="2:5" ht="20.100000000000001" customHeight="1" thickBot="1" x14ac:dyDescent="0.25">
      <c r="B45" s="4" t="s">
        <v>34</v>
      </c>
      <c r="C45" s="5">
        <v>2</v>
      </c>
      <c r="D45" s="5">
        <v>6</v>
      </c>
      <c r="E45" s="6">
        <f t="shared" ref="E45:E51" si="3">IF(C45&gt;0,(D45-C45)/C45,"-")</f>
        <v>2</v>
      </c>
    </row>
    <row r="46" spans="2:5" ht="20.100000000000001" customHeight="1" thickBot="1" x14ac:dyDescent="0.25">
      <c r="B46" s="4" t="s">
        <v>31</v>
      </c>
      <c r="C46" s="5">
        <v>16</v>
      </c>
      <c r="D46" s="5">
        <v>16</v>
      </c>
      <c r="E46" s="6">
        <f t="shared" si="3"/>
        <v>0</v>
      </c>
    </row>
    <row r="47" spans="2:5" ht="20.100000000000001" customHeight="1" thickBot="1" x14ac:dyDescent="0.25">
      <c r="B47" s="4" t="s">
        <v>32</v>
      </c>
      <c r="C47" s="5">
        <v>183</v>
      </c>
      <c r="D47" s="5">
        <v>180</v>
      </c>
      <c r="E47" s="6">
        <f t="shared" si="3"/>
        <v>-1.6393442622950821E-2</v>
      </c>
    </row>
    <row r="48" spans="2:5" ht="20.100000000000001" customHeight="1" thickBot="1" x14ac:dyDescent="0.25">
      <c r="B48" s="4" t="s">
        <v>35</v>
      </c>
      <c r="C48" s="5">
        <v>65</v>
      </c>
      <c r="D48" s="5">
        <v>57</v>
      </c>
      <c r="E48" s="6">
        <f t="shared" si="3"/>
        <v>-0.12307692307692308</v>
      </c>
    </row>
    <row r="49" spans="2:5" ht="20.100000000000001" customHeight="1" thickBot="1" x14ac:dyDescent="0.25">
      <c r="B49" s="4" t="s">
        <v>67</v>
      </c>
      <c r="C49" s="5">
        <v>76</v>
      </c>
      <c r="D49" s="5">
        <v>202</v>
      </c>
      <c r="E49" s="6">
        <f t="shared" si="3"/>
        <v>1.6578947368421053</v>
      </c>
    </row>
    <row r="50" spans="2:5" ht="20.100000000000001" customHeight="1" collapsed="1" thickBot="1" x14ac:dyDescent="0.25">
      <c r="B50" s="4" t="s">
        <v>36</v>
      </c>
      <c r="C50" s="6">
        <f>C44/(C44+C45)</f>
        <v>0.98095238095238091</v>
      </c>
      <c r="D50" s="6">
        <f>D44/(D44+D45)</f>
        <v>0.93333333333333335</v>
      </c>
      <c r="E50" s="6">
        <f t="shared" si="3"/>
        <v>-4.8543689320388293E-2</v>
      </c>
    </row>
    <row r="51" spans="2:5" ht="20.100000000000001" customHeight="1" thickBot="1" x14ac:dyDescent="0.25">
      <c r="B51" s="4" t="s">
        <v>37</v>
      </c>
      <c r="C51" s="6">
        <f>C47/(C46+C47)</f>
        <v>0.91959798994974873</v>
      </c>
      <c r="D51" s="6">
        <f t="shared" ref="D51" si="4">D47/(D46+D47)</f>
        <v>0.91836734693877553</v>
      </c>
      <c r="E51" s="6">
        <f t="shared" si="3"/>
        <v>-1.3382402141183956E-3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105</v>
      </c>
      <c r="D58" s="5">
        <v>90</v>
      </c>
      <c r="E58" s="6">
        <f>IF(C58&gt;0,(D58-C58)/C58,"-")</f>
        <v>-0.14285714285714285</v>
      </c>
    </row>
    <row r="59" spans="2:5" ht="20.100000000000001" customHeight="1" thickBot="1" x14ac:dyDescent="0.25">
      <c r="B59" s="4" t="s">
        <v>41</v>
      </c>
      <c r="C59" s="5">
        <v>55</v>
      </c>
      <c r="D59" s="5">
        <v>35</v>
      </c>
      <c r="E59" s="6">
        <f t="shared" ref="E59:E63" si="5">IF(C59&gt;0,(D59-C59)/C59,"-")</f>
        <v>-0.36363636363636365</v>
      </c>
    </row>
    <row r="60" spans="2:5" ht="20.100000000000001" customHeight="1" thickBot="1" x14ac:dyDescent="0.25">
      <c r="B60" s="4" t="s">
        <v>42</v>
      </c>
      <c r="C60" s="5">
        <v>48</v>
      </c>
      <c r="D60" s="5">
        <v>49</v>
      </c>
      <c r="E60" s="6">
        <f t="shared" si="5"/>
        <v>2.0833333333333332E-2</v>
      </c>
    </row>
    <row r="61" spans="2:5" ht="20.100000000000001" customHeight="1" collapsed="1" thickBot="1" x14ac:dyDescent="0.25">
      <c r="B61" s="4" t="s">
        <v>98</v>
      </c>
      <c r="C61" s="6">
        <f>(C59+C60)/C58</f>
        <v>0.98095238095238091</v>
      </c>
      <c r="D61" s="6">
        <f>(D59+D60)/D58</f>
        <v>0.93333333333333335</v>
      </c>
      <c r="E61" s="6">
        <f t="shared" si="5"/>
        <v>-4.8543689320388293E-2</v>
      </c>
    </row>
    <row r="62" spans="2:5" ht="20.100000000000001" customHeight="1" thickBot="1" x14ac:dyDescent="0.25">
      <c r="B62" s="4" t="s">
        <v>39</v>
      </c>
      <c r="C62" s="6">
        <v>1</v>
      </c>
      <c r="D62" s="6">
        <v>0.94594594594594594</v>
      </c>
      <c r="E62" s="6">
        <f t="shared" si="5"/>
        <v>-5.4054054054054057E-2</v>
      </c>
    </row>
    <row r="63" spans="2:5" ht="20.100000000000001" customHeight="1" thickBot="1" x14ac:dyDescent="0.25">
      <c r="B63" s="4" t="s">
        <v>40</v>
      </c>
      <c r="C63" s="6">
        <v>0.96</v>
      </c>
      <c r="D63" s="6">
        <v>0.92452830188679247</v>
      </c>
      <c r="E63" s="6">
        <f t="shared" si="5"/>
        <v>-3.6949685534591145E-2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702</v>
      </c>
      <c r="D70" s="5">
        <v>823</v>
      </c>
      <c r="E70" s="6">
        <f>IF(C70&gt;0,(D70-C70)/C70,"-")</f>
        <v>0.17236467236467237</v>
      </c>
    </row>
    <row r="71" spans="2:5" ht="20.100000000000001" customHeight="1" thickBot="1" x14ac:dyDescent="0.25">
      <c r="B71" s="4" t="s">
        <v>45</v>
      </c>
      <c r="C71" s="5">
        <v>164</v>
      </c>
      <c r="D71" s="5">
        <v>137</v>
      </c>
      <c r="E71" s="6">
        <f t="shared" ref="E71:E77" si="6">IF(C71&gt;0,(D71-C71)/C71,"-")</f>
        <v>-0.16463414634146342</v>
      </c>
    </row>
    <row r="72" spans="2:5" ht="20.100000000000001" customHeight="1" thickBot="1" x14ac:dyDescent="0.25">
      <c r="B72" s="4" t="s">
        <v>43</v>
      </c>
      <c r="C72" s="5">
        <v>0</v>
      </c>
      <c r="D72" s="5">
        <v>2</v>
      </c>
      <c r="E72" s="6" t="str">
        <f t="shared" si="6"/>
        <v>-</v>
      </c>
    </row>
    <row r="73" spans="2:5" ht="20.100000000000001" customHeight="1" thickBot="1" x14ac:dyDescent="0.25">
      <c r="B73" s="4" t="s">
        <v>46</v>
      </c>
      <c r="C73" s="5">
        <v>443</v>
      </c>
      <c r="D73" s="5">
        <v>596</v>
      </c>
      <c r="E73" s="6">
        <f t="shared" si="6"/>
        <v>0.34537246049661402</v>
      </c>
    </row>
    <row r="74" spans="2:5" ht="20.100000000000001" customHeight="1" thickBot="1" x14ac:dyDescent="0.25">
      <c r="B74" s="4" t="s">
        <v>47</v>
      </c>
      <c r="C74" s="5">
        <v>73</v>
      </c>
      <c r="D74" s="5">
        <v>63</v>
      </c>
      <c r="E74" s="6">
        <f t="shared" si="6"/>
        <v>-0.13698630136986301</v>
      </c>
    </row>
    <row r="75" spans="2:5" ht="20.100000000000001" customHeight="1" thickBot="1" x14ac:dyDescent="0.25">
      <c r="B75" s="4" t="s">
        <v>48</v>
      </c>
      <c r="C75" s="5">
        <v>22</v>
      </c>
      <c r="D75" s="5">
        <v>24</v>
      </c>
      <c r="E75" s="6">
        <f t="shared" si="6"/>
        <v>9.0909090909090912E-2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1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51</v>
      </c>
      <c r="D90" s="5">
        <v>38</v>
      </c>
      <c r="E90" s="6">
        <f>IF(C90&gt;0,(D90-C90)/C90,"-")</f>
        <v>-0.25490196078431371</v>
      </c>
    </row>
    <row r="91" spans="2:5" ht="29.25" thickBot="1" x14ac:dyDescent="0.25">
      <c r="B91" s="4" t="s">
        <v>52</v>
      </c>
      <c r="C91" s="5">
        <v>15</v>
      </c>
      <c r="D91" s="5">
        <v>20</v>
      </c>
      <c r="E91" s="6">
        <f t="shared" ref="E91:E93" si="7">IF(C91&gt;0,(D91-C91)/C91,"-")</f>
        <v>0.33333333333333331</v>
      </c>
    </row>
    <row r="92" spans="2:5" ht="29.25" customHeight="1" thickBot="1" x14ac:dyDescent="0.25">
      <c r="B92" s="4" t="s">
        <v>53</v>
      </c>
      <c r="C92" s="5">
        <v>16</v>
      </c>
      <c r="D92" s="5">
        <v>7</v>
      </c>
      <c r="E92" s="6">
        <f t="shared" si="7"/>
        <v>-0.5625</v>
      </c>
    </row>
    <row r="93" spans="2:5" ht="29.25" customHeight="1" thickBot="1" x14ac:dyDescent="0.25">
      <c r="B93" s="4" t="s">
        <v>54</v>
      </c>
      <c r="C93" s="6">
        <f>(C90+C91)/(C90+C91+C92)</f>
        <v>0.80487804878048785</v>
      </c>
      <c r="D93" s="6">
        <f>(D90+D91)/(D90+D91+D92)</f>
        <v>0.89230769230769236</v>
      </c>
      <c r="E93" s="6">
        <f t="shared" si="7"/>
        <v>0.10862470862470862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82</v>
      </c>
      <c r="D100" s="5">
        <v>65</v>
      </c>
      <c r="E100" s="6">
        <f>IF(C100&gt;0,(D100-C100)/C100,"-")</f>
        <v>-0.2073170731707317</v>
      </c>
    </row>
    <row r="101" spans="2:5" ht="20.100000000000001" customHeight="1" thickBot="1" x14ac:dyDescent="0.25">
      <c r="B101" s="4" t="s">
        <v>41</v>
      </c>
      <c r="C101" s="5">
        <v>30</v>
      </c>
      <c r="D101" s="5">
        <v>33</v>
      </c>
      <c r="E101" s="6">
        <f t="shared" ref="E101:E105" si="8">IF(C101&gt;0,(D101-C101)/C101,"-")</f>
        <v>0.1</v>
      </c>
    </row>
    <row r="102" spans="2:5" ht="20.100000000000001" customHeight="1" thickBot="1" x14ac:dyDescent="0.25">
      <c r="B102" s="4" t="s">
        <v>42</v>
      </c>
      <c r="C102" s="5">
        <v>36</v>
      </c>
      <c r="D102" s="5">
        <v>25</v>
      </c>
      <c r="E102" s="6">
        <f t="shared" si="8"/>
        <v>-0.30555555555555558</v>
      </c>
    </row>
    <row r="103" spans="2:5" ht="20.100000000000001" customHeight="1" thickBot="1" x14ac:dyDescent="0.25">
      <c r="B103" s="4" t="s">
        <v>98</v>
      </c>
      <c r="C103" s="6">
        <f>(C101+C102)/C100</f>
        <v>0.80487804878048785</v>
      </c>
      <c r="D103" s="6">
        <f>(D101+D102)/D100</f>
        <v>0.89230769230769236</v>
      </c>
      <c r="E103" s="6">
        <f t="shared" si="8"/>
        <v>0.10862470862470862</v>
      </c>
    </row>
    <row r="104" spans="2:5" ht="20.100000000000001" customHeight="1" thickBot="1" x14ac:dyDescent="0.25">
      <c r="B104" s="4" t="s">
        <v>39</v>
      </c>
      <c r="C104" s="6">
        <v>0.76923076923076927</v>
      </c>
      <c r="D104" s="6">
        <v>0.89189189189189189</v>
      </c>
      <c r="E104" s="6">
        <f t="shared" si="8"/>
        <v>0.15945945945945939</v>
      </c>
    </row>
    <row r="105" spans="2:5" ht="20.100000000000001" customHeight="1" thickBot="1" x14ac:dyDescent="0.25">
      <c r="B105" s="4" t="s">
        <v>40</v>
      </c>
      <c r="C105" s="6">
        <v>0.83720930232558144</v>
      </c>
      <c r="D105" s="6">
        <v>0.8928571428571429</v>
      </c>
      <c r="E105" s="6">
        <f t="shared" si="8"/>
        <v>6.6468253968253968E-2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58</v>
      </c>
      <c r="D112" s="5">
        <v>91</v>
      </c>
      <c r="E112" s="6">
        <f>IF(C112&gt;0,(D112-C112)/C112,"-")</f>
        <v>0.56896551724137934</v>
      </c>
    </row>
    <row r="113" spans="2:14" ht="15" thickBot="1" x14ac:dyDescent="0.25">
      <c r="B113" s="4" t="s">
        <v>56</v>
      </c>
      <c r="C113" s="5">
        <v>42</v>
      </c>
      <c r="D113" s="5">
        <v>70</v>
      </c>
      <c r="E113" s="6">
        <f t="shared" ref="E113:E114" si="9">IF(C113&gt;0,(D113-C113)/C113,"-")</f>
        <v>0.66666666666666663</v>
      </c>
    </row>
    <row r="114" spans="2:14" ht="15" thickBot="1" x14ac:dyDescent="0.25">
      <c r="B114" s="4" t="s">
        <v>57</v>
      </c>
      <c r="C114" s="5">
        <v>16</v>
      </c>
      <c r="D114" s="5">
        <v>21</v>
      </c>
      <c r="E114" s="6">
        <f t="shared" si="9"/>
        <v>0.3125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2</v>
      </c>
      <c r="H128" s="10">
        <v>0</v>
      </c>
      <c r="I128" s="10">
        <v>0</v>
      </c>
      <c r="J128" s="10">
        <v>2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0</v>
      </c>
      <c r="F133" s="10">
        <v>0</v>
      </c>
      <c r="G133" s="10">
        <v>2</v>
      </c>
      <c r="H133" s="10">
        <v>0</v>
      </c>
      <c r="I133" s="10">
        <v>0</v>
      </c>
      <c r="J133" s="10">
        <v>2</v>
      </c>
      <c r="K133" s="6" t="str">
        <f t="shared" si="11"/>
        <v>-</v>
      </c>
      <c r="L133" s="6" t="str">
        <f t="shared" si="10"/>
        <v>-</v>
      </c>
      <c r="M133" s="6" t="str">
        <f t="shared" si="10"/>
        <v>-</v>
      </c>
      <c r="N133" s="6" t="str">
        <f t="shared" si="10"/>
        <v>-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1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3</v>
      </c>
      <c r="H143" s="10">
        <v>0</v>
      </c>
      <c r="I143" s="10">
        <v>0</v>
      </c>
      <c r="J143" s="10">
        <v>3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2</v>
      </c>
      <c r="D145" s="10">
        <v>0</v>
      </c>
      <c r="E145" s="10">
        <v>0</v>
      </c>
      <c r="F145" s="10">
        <v>2</v>
      </c>
      <c r="G145" s="10">
        <v>0</v>
      </c>
      <c r="H145" s="10">
        <v>0</v>
      </c>
      <c r="I145" s="10">
        <v>0</v>
      </c>
      <c r="J145" s="10">
        <v>0</v>
      </c>
      <c r="K145" s="6">
        <f t="shared" si="16"/>
        <v>-1</v>
      </c>
      <c r="L145" s="6" t="str">
        <f t="shared" si="15"/>
        <v>-</v>
      </c>
      <c r="M145" s="6" t="str">
        <f t="shared" si="15"/>
        <v>-</v>
      </c>
      <c r="N145" s="6">
        <f t="shared" si="15"/>
        <v>-1</v>
      </c>
    </row>
    <row r="146" spans="2:14" ht="15" thickBot="1" x14ac:dyDescent="0.25">
      <c r="B146" s="4" t="s">
        <v>74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6" t="str">
        <f t="shared" si="16"/>
        <v>-</v>
      </c>
      <c r="L146" s="6" t="str">
        <f t="shared" si="15"/>
        <v>-</v>
      </c>
      <c r="M146" s="6" t="str">
        <f t="shared" si="15"/>
        <v>-</v>
      </c>
      <c r="N146" s="6" t="str">
        <f t="shared" si="15"/>
        <v>-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2</v>
      </c>
      <c r="D148" s="10">
        <v>0</v>
      </c>
      <c r="E148" s="10">
        <v>0</v>
      </c>
      <c r="F148" s="10">
        <v>2</v>
      </c>
      <c r="G148" s="10">
        <v>3</v>
      </c>
      <c r="H148" s="10">
        <v>0</v>
      </c>
      <c r="I148" s="10">
        <v>0</v>
      </c>
      <c r="J148" s="10">
        <v>3</v>
      </c>
      <c r="K148" s="6">
        <f t="shared" ref="K148" si="17">IF(C148=0,"-",(G148-C148)/C148)</f>
        <v>0.5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>
        <f t="shared" ref="N148" si="20">IF(F148=0,"-",(J148-F148)/F148)</f>
        <v>0.5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>
        <f t="shared" si="21"/>
        <v>1</v>
      </c>
      <c r="H149" s="6" t="str">
        <f t="shared" si="21"/>
        <v>-</v>
      </c>
      <c r="I149" s="6" t="str">
        <f t="shared" si="21"/>
        <v>-</v>
      </c>
      <c r="J149" s="6">
        <f t="shared" si="21"/>
        <v>1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</v>
      </c>
      <c r="D157" s="19">
        <v>0</v>
      </c>
      <c r="E157" s="18">
        <f>IF(C157=0,"-",(D157-C157)/C157)</f>
        <v>-1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0</v>
      </c>
      <c r="D158" s="19">
        <v>2</v>
      </c>
      <c r="E158" s="18" t="str">
        <f t="shared" ref="E158:E159" si="23">IF(C158=0,"-",(D158-C158)/C158)</f>
        <v>-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1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1</v>
      </c>
      <c r="D160" s="18" t="str">
        <f>IF(D157=0,"-",D157/(D157+D158+D159))</f>
        <v>-</v>
      </c>
      <c r="E160" s="18" t="str">
        <f>IF(OR(C160="-",D160="-"),"-",(D160-C160)/C160)</f>
        <v>-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2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2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>
        <f>IF(D166=0,"-",(D167+D168)/D166)</f>
        <v>1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105</v>
      </c>
      <c r="D170" s="6">
        <v>1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0</v>
      </c>
      <c r="D178" s="5">
        <v>4</v>
      </c>
      <c r="E178" s="6" t="str">
        <f>IF(C178=0,"-",(D178-C178)/C178)</f>
        <v>-</v>
      </c>
      <c r="H178" s="13"/>
    </row>
    <row r="179" spans="2:8" ht="15" thickBot="1" x14ac:dyDescent="0.25">
      <c r="B179" s="4" t="s">
        <v>43</v>
      </c>
      <c r="C179" s="5">
        <v>0</v>
      </c>
      <c r="D179" s="5">
        <v>2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0</v>
      </c>
      <c r="D180" s="5">
        <v>2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10</v>
      </c>
      <c r="D182" s="5">
        <v>0</v>
      </c>
      <c r="E182" s="6">
        <f t="shared" si="26"/>
        <v>-1</v>
      </c>
      <c r="H182" s="13"/>
    </row>
    <row r="183" spans="2:8" ht="15" thickBot="1" x14ac:dyDescent="0.25">
      <c r="B183" s="4" t="s">
        <v>47</v>
      </c>
      <c r="C183" s="5">
        <v>10</v>
      </c>
      <c r="D183" s="5">
        <v>0</v>
      </c>
      <c r="E183" s="6">
        <f t="shared" si="26"/>
        <v>-1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0</v>
      </c>
      <c r="D185" s="5">
        <v>0</v>
      </c>
      <c r="E185" s="6" t="str">
        <f t="shared" si="26"/>
        <v>-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1</v>
      </c>
      <c r="E197" s="6">
        <f t="shared" ref="E197:E200" si="27">IF(C197=0,"-",(D197-C197)/C197)</f>
        <v>0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1</v>
      </c>
      <c r="D199" s="5">
        <v>1</v>
      </c>
      <c r="E199" s="6">
        <f t="shared" si="27"/>
        <v>0</v>
      </c>
    </row>
    <row r="200" spans="2:5" ht="15" thickBot="1" x14ac:dyDescent="0.25">
      <c r="B200" s="4" t="s">
        <v>85</v>
      </c>
      <c r="C200" s="5">
        <v>1</v>
      </c>
      <c r="D200" s="5">
        <v>1</v>
      </c>
      <c r="E200" s="6">
        <f t="shared" si="27"/>
        <v>0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1</v>
      </c>
      <c r="E208" s="6">
        <f t="shared" si="28"/>
        <v>0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1</v>
      </c>
      <c r="E209" s="6">
        <f t="shared" si="28"/>
        <v>0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</v>
      </c>
      <c r="D221" s="5">
        <v>2</v>
      </c>
      <c r="E221" s="6">
        <f t="shared" ref="E221:E223" si="30">IF(C221=0,"-",(D221-C221)/C221)</f>
        <v>1</v>
      </c>
    </row>
    <row r="222" spans="2:5" ht="15" thickBot="1" x14ac:dyDescent="0.25">
      <c r="B222" s="16" t="s">
        <v>92</v>
      </c>
      <c r="C222" s="5">
        <v>2</v>
      </c>
      <c r="D222" s="5">
        <v>2</v>
      </c>
      <c r="E222" s="6">
        <f t="shared" si="30"/>
        <v>0</v>
      </c>
    </row>
    <row r="223" spans="2:5" ht="15" thickBot="1" x14ac:dyDescent="0.25">
      <c r="B223" s="16" t="s">
        <v>93</v>
      </c>
      <c r="C223" s="5">
        <v>3</v>
      </c>
      <c r="D223" s="5">
        <v>4</v>
      </c>
      <c r="E223" s="6">
        <f t="shared" si="30"/>
        <v>0.33333333333333331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1590</v>
      </c>
      <c r="D14" s="5">
        <v>1713</v>
      </c>
      <c r="E14" s="6">
        <f>IF(C14&gt;0,(D14-C14)/C14)</f>
        <v>7.7358490566037733E-2</v>
      </c>
    </row>
    <row r="15" spans="1:5" ht="20.100000000000001" customHeight="1" thickBot="1" x14ac:dyDescent="0.25">
      <c r="B15" s="4" t="s">
        <v>17</v>
      </c>
      <c r="C15" s="5">
        <v>1590</v>
      </c>
      <c r="D15" s="5">
        <v>1713</v>
      </c>
      <c r="E15" s="6">
        <f t="shared" ref="E15:E25" si="0">IF(C15&gt;0,(D15-C15)/C15)</f>
        <v>7.7358490566037733E-2</v>
      </c>
    </row>
    <row r="16" spans="1:5" ht="20.100000000000001" customHeight="1" thickBot="1" x14ac:dyDescent="0.25">
      <c r="B16" s="4" t="s">
        <v>18</v>
      </c>
      <c r="C16" s="5">
        <v>930</v>
      </c>
      <c r="D16" s="5">
        <v>911</v>
      </c>
      <c r="E16" s="6">
        <f t="shared" si="0"/>
        <v>-2.0430107526881722E-2</v>
      </c>
    </row>
    <row r="17" spans="2:5" ht="20.100000000000001" customHeight="1" thickBot="1" x14ac:dyDescent="0.25">
      <c r="B17" s="4" t="s">
        <v>19</v>
      </c>
      <c r="C17" s="5">
        <v>660</v>
      </c>
      <c r="D17" s="5">
        <v>802</v>
      </c>
      <c r="E17" s="6">
        <f t="shared" si="0"/>
        <v>0.21515151515151515</v>
      </c>
    </row>
    <row r="18" spans="2:5" ht="20.100000000000001" customHeight="1" thickBot="1" x14ac:dyDescent="0.25">
      <c r="B18" s="4" t="s">
        <v>100</v>
      </c>
      <c r="C18" s="5">
        <v>2</v>
      </c>
      <c r="D18" s="5">
        <v>1</v>
      </c>
      <c r="E18" s="6">
        <f>IF(C18=0,"-",(D18-C18)/C18)</f>
        <v>-0.5</v>
      </c>
    </row>
    <row r="19" spans="2:5" ht="20.100000000000001" customHeight="1" thickBot="1" x14ac:dyDescent="0.25">
      <c r="B19" s="4" t="s">
        <v>101</v>
      </c>
      <c r="C19" s="5">
        <v>3</v>
      </c>
      <c r="D19" s="5">
        <v>3</v>
      </c>
      <c r="E19" s="6">
        <f>IF(C19=0,"-",(D19-C19)/C19)</f>
        <v>0</v>
      </c>
    </row>
    <row r="20" spans="2:5" ht="20.100000000000001" customHeight="1" thickBot="1" x14ac:dyDescent="0.25">
      <c r="B20" s="4" t="s">
        <v>20</v>
      </c>
      <c r="C20" s="6">
        <f>C17/C15</f>
        <v>0.41509433962264153</v>
      </c>
      <c r="D20" s="6">
        <f>D17/D15</f>
        <v>0.46818447168709865</v>
      </c>
      <c r="E20" s="6">
        <f t="shared" si="0"/>
        <v>0.12789895451891942</v>
      </c>
    </row>
    <row r="21" spans="2:5" ht="30" customHeight="1" thickBot="1" x14ac:dyDescent="0.25">
      <c r="B21" s="4" t="s">
        <v>23</v>
      </c>
      <c r="C21" s="5">
        <v>35</v>
      </c>
      <c r="D21" s="5">
        <v>116</v>
      </c>
      <c r="E21" s="6">
        <f t="shared" si="0"/>
        <v>2.3142857142857145</v>
      </c>
    </row>
    <row r="22" spans="2:5" ht="20.100000000000001" customHeight="1" thickBot="1" x14ac:dyDescent="0.25">
      <c r="B22" s="4" t="s">
        <v>24</v>
      </c>
      <c r="C22" s="5">
        <v>16</v>
      </c>
      <c r="D22" s="5">
        <v>63</v>
      </c>
      <c r="E22" s="6">
        <f t="shared" si="0"/>
        <v>2.9375</v>
      </c>
    </row>
    <row r="23" spans="2:5" ht="20.100000000000001" customHeight="1" thickBot="1" x14ac:dyDescent="0.25">
      <c r="B23" s="4" t="s">
        <v>25</v>
      </c>
      <c r="C23" s="5">
        <v>19</v>
      </c>
      <c r="D23" s="5">
        <v>53</v>
      </c>
      <c r="E23" s="6">
        <f t="shared" si="0"/>
        <v>1.7894736842105263</v>
      </c>
    </row>
    <row r="24" spans="2:5" ht="20.100000000000001" customHeight="1" thickBot="1" x14ac:dyDescent="0.25">
      <c r="B24" s="4" t="s">
        <v>21</v>
      </c>
      <c r="C24" s="6">
        <f>C23/C21</f>
        <v>0.54285714285714282</v>
      </c>
      <c r="D24" s="6">
        <f t="shared" ref="D24" si="1">D23/D21</f>
        <v>0.45689655172413796</v>
      </c>
      <c r="E24" s="6">
        <f t="shared" si="0"/>
        <v>-0.15834845735027211</v>
      </c>
    </row>
    <row r="25" spans="2:5" ht="20.100000000000001" customHeight="1" thickBot="1" x14ac:dyDescent="0.25">
      <c r="B25" s="7" t="s">
        <v>26</v>
      </c>
      <c r="C25" s="6">
        <v>0.14013984017007158</v>
      </c>
      <c r="D25" s="6">
        <v>0.15003350135100219</v>
      </c>
      <c r="E25" s="6">
        <f t="shared" si="0"/>
        <v>7.0598490542902043E-2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248</v>
      </c>
      <c r="D34" s="5">
        <v>299</v>
      </c>
      <c r="E34" s="6">
        <f>IF(C34&gt;0,(D34-C34)/C34,"-")</f>
        <v>0.20564516129032259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182</v>
      </c>
      <c r="D36" s="5">
        <v>244</v>
      </c>
      <c r="E36" s="6">
        <f t="shared" si="2"/>
        <v>0.34065934065934067</v>
      </c>
    </row>
    <row r="37" spans="2:5" ht="20.100000000000001" customHeight="1" thickBot="1" x14ac:dyDescent="0.25">
      <c r="B37" s="4" t="s">
        <v>30</v>
      </c>
      <c r="C37" s="5">
        <v>66</v>
      </c>
      <c r="D37" s="5">
        <v>55</v>
      </c>
      <c r="E37" s="6">
        <f t="shared" si="2"/>
        <v>-0.16666666666666666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301</v>
      </c>
      <c r="D44" s="5">
        <v>373</v>
      </c>
      <c r="E44" s="6">
        <f>IF(C44&gt;0,(D44-C44)/C44,"-")</f>
        <v>0.23920265780730898</v>
      </c>
    </row>
    <row r="45" spans="2:5" ht="20.100000000000001" customHeight="1" thickBot="1" x14ac:dyDescent="0.25">
      <c r="B45" s="4" t="s">
        <v>34</v>
      </c>
      <c r="C45" s="5">
        <v>6</v>
      </c>
      <c r="D45" s="5">
        <v>6</v>
      </c>
      <c r="E45" s="6">
        <f t="shared" ref="E45:E51" si="3">IF(C45&gt;0,(D45-C45)/C45,"-")</f>
        <v>0</v>
      </c>
    </row>
    <row r="46" spans="2:5" ht="20.100000000000001" customHeight="1" thickBot="1" x14ac:dyDescent="0.25">
      <c r="B46" s="4" t="s">
        <v>31</v>
      </c>
      <c r="C46" s="5">
        <v>20</v>
      </c>
      <c r="D46" s="5">
        <v>17</v>
      </c>
      <c r="E46" s="6">
        <f t="shared" si="3"/>
        <v>-0.15</v>
      </c>
    </row>
    <row r="47" spans="2:5" ht="20.100000000000001" customHeight="1" thickBot="1" x14ac:dyDescent="0.25">
      <c r="B47" s="4" t="s">
        <v>32</v>
      </c>
      <c r="C47" s="5">
        <v>437</v>
      </c>
      <c r="D47" s="5">
        <v>430</v>
      </c>
      <c r="E47" s="6">
        <f t="shared" si="3"/>
        <v>-1.6018306636155607E-2</v>
      </c>
    </row>
    <row r="48" spans="2:5" ht="20.100000000000001" customHeight="1" thickBot="1" x14ac:dyDescent="0.25">
      <c r="B48" s="4" t="s">
        <v>35</v>
      </c>
      <c r="C48" s="5">
        <v>303</v>
      </c>
      <c r="D48" s="5">
        <v>350</v>
      </c>
      <c r="E48" s="6">
        <f t="shared" si="3"/>
        <v>0.15511551155115511</v>
      </c>
    </row>
    <row r="49" spans="2:5" ht="20.100000000000001" customHeight="1" thickBot="1" x14ac:dyDescent="0.25">
      <c r="B49" s="4" t="s">
        <v>67</v>
      </c>
      <c r="C49" s="5">
        <v>136</v>
      </c>
      <c r="D49" s="5">
        <v>147</v>
      </c>
      <c r="E49" s="6">
        <f t="shared" si="3"/>
        <v>8.0882352941176475E-2</v>
      </c>
    </row>
    <row r="50" spans="2:5" ht="20.100000000000001" customHeight="1" collapsed="1" thickBot="1" x14ac:dyDescent="0.25">
      <c r="B50" s="4" t="s">
        <v>36</v>
      </c>
      <c r="C50" s="6">
        <f>C44/(C44+C45)</f>
        <v>0.98045602605863191</v>
      </c>
      <c r="D50" s="6">
        <f>D44/(D44+D45)</f>
        <v>0.9841688654353562</v>
      </c>
      <c r="E50" s="6">
        <f t="shared" si="3"/>
        <v>3.7868494639679597E-3</v>
      </c>
    </row>
    <row r="51" spans="2:5" ht="20.100000000000001" customHeight="1" thickBot="1" x14ac:dyDescent="0.25">
      <c r="B51" s="4" t="s">
        <v>37</v>
      </c>
      <c r="C51" s="6">
        <f>C47/(C46+C47)</f>
        <v>0.9562363238512035</v>
      </c>
      <c r="D51" s="6">
        <f t="shared" ref="D51" si="4">D47/(D46+D47)</f>
        <v>0.96196868008948544</v>
      </c>
      <c r="E51" s="6">
        <f t="shared" si="3"/>
        <v>5.9947066382033138E-3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315</v>
      </c>
      <c r="D58" s="5">
        <v>379</v>
      </c>
      <c r="E58" s="6">
        <f>IF(C58&gt;0,(D58-C58)/C58,"-")</f>
        <v>0.20317460317460317</v>
      </c>
    </row>
    <row r="59" spans="2:5" ht="20.100000000000001" customHeight="1" thickBot="1" x14ac:dyDescent="0.25">
      <c r="B59" s="4" t="s">
        <v>41</v>
      </c>
      <c r="C59" s="5">
        <v>162</v>
      </c>
      <c r="D59" s="5">
        <v>200</v>
      </c>
      <c r="E59" s="6">
        <f t="shared" ref="E59:E63" si="5">IF(C59&gt;0,(D59-C59)/C59,"-")</f>
        <v>0.23456790123456789</v>
      </c>
    </row>
    <row r="60" spans="2:5" ht="20.100000000000001" customHeight="1" thickBot="1" x14ac:dyDescent="0.25">
      <c r="B60" s="4" t="s">
        <v>42</v>
      </c>
      <c r="C60" s="5">
        <v>141</v>
      </c>
      <c r="D60" s="5">
        <v>173</v>
      </c>
      <c r="E60" s="6">
        <f t="shared" si="5"/>
        <v>0.22695035460992907</v>
      </c>
    </row>
    <row r="61" spans="2:5" ht="20.100000000000001" customHeight="1" collapsed="1" thickBot="1" x14ac:dyDescent="0.25">
      <c r="B61" s="4" t="s">
        <v>98</v>
      </c>
      <c r="C61" s="6">
        <f>(C59+C60)/C58</f>
        <v>0.96190476190476193</v>
      </c>
      <c r="D61" s="6">
        <f>(D59+D60)/D58</f>
        <v>0.9841688654353562</v>
      </c>
      <c r="E61" s="6">
        <f t="shared" si="5"/>
        <v>2.3145850205073249E-2</v>
      </c>
    </row>
    <row r="62" spans="2:5" ht="20.100000000000001" customHeight="1" thickBot="1" x14ac:dyDescent="0.25">
      <c r="B62" s="4" t="s">
        <v>39</v>
      </c>
      <c r="C62" s="6">
        <v>0.94736842105263153</v>
      </c>
      <c r="D62" s="6">
        <v>0.970873786407767</v>
      </c>
      <c r="E62" s="6">
        <f t="shared" si="5"/>
        <v>2.4811218985976338E-2</v>
      </c>
    </row>
    <row r="63" spans="2:5" ht="20.100000000000001" customHeight="1" thickBot="1" x14ac:dyDescent="0.25">
      <c r="B63" s="4" t="s">
        <v>40</v>
      </c>
      <c r="C63" s="6">
        <v>0.97916666666666663</v>
      </c>
      <c r="D63" s="6">
        <v>1</v>
      </c>
      <c r="E63" s="6">
        <f t="shared" si="5"/>
        <v>2.1276595744680889E-2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1885</v>
      </c>
      <c r="D70" s="5">
        <v>2116</v>
      </c>
      <c r="E70" s="6">
        <f>IF(C70&gt;0,(D70-C70)/C70,"-")</f>
        <v>0.12254641909814323</v>
      </c>
    </row>
    <row r="71" spans="2:5" ht="20.100000000000001" customHeight="1" thickBot="1" x14ac:dyDescent="0.25">
      <c r="B71" s="4" t="s">
        <v>45</v>
      </c>
      <c r="C71" s="5">
        <v>605</v>
      </c>
      <c r="D71" s="5">
        <v>641</v>
      </c>
      <c r="E71" s="6">
        <f t="shared" ref="E71:E77" si="6">IF(C71&gt;0,(D71-C71)/C71,"-")</f>
        <v>5.9504132231404959E-2</v>
      </c>
    </row>
    <row r="72" spans="2:5" ht="20.100000000000001" customHeight="1" thickBot="1" x14ac:dyDescent="0.25">
      <c r="B72" s="4" t="s">
        <v>43</v>
      </c>
      <c r="C72" s="5">
        <v>8</v>
      </c>
      <c r="D72" s="5">
        <v>4</v>
      </c>
      <c r="E72" s="6">
        <f t="shared" si="6"/>
        <v>-0.5</v>
      </c>
    </row>
    <row r="73" spans="2:5" ht="20.100000000000001" customHeight="1" thickBot="1" x14ac:dyDescent="0.25">
      <c r="B73" s="4" t="s">
        <v>46</v>
      </c>
      <c r="C73" s="5">
        <v>902</v>
      </c>
      <c r="D73" s="5">
        <v>1043</v>
      </c>
      <c r="E73" s="6">
        <f t="shared" si="6"/>
        <v>0.15631929046563192</v>
      </c>
    </row>
    <row r="74" spans="2:5" ht="20.100000000000001" customHeight="1" thickBot="1" x14ac:dyDescent="0.25">
      <c r="B74" s="4" t="s">
        <v>47</v>
      </c>
      <c r="C74" s="5">
        <v>334</v>
      </c>
      <c r="D74" s="5">
        <v>392</v>
      </c>
      <c r="E74" s="6">
        <f t="shared" si="6"/>
        <v>0.17365269461077845</v>
      </c>
    </row>
    <row r="75" spans="2:5" ht="20.100000000000001" customHeight="1" thickBot="1" x14ac:dyDescent="0.25">
      <c r="B75" s="4" t="s">
        <v>48</v>
      </c>
      <c r="C75" s="5">
        <v>35</v>
      </c>
      <c r="D75" s="5">
        <v>36</v>
      </c>
      <c r="E75" s="6">
        <f t="shared" si="6"/>
        <v>2.8571428571428571E-2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1</v>
      </c>
      <c r="D77" s="5">
        <v>0</v>
      </c>
      <c r="E77" s="6">
        <f t="shared" si="6"/>
        <v>-1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92</v>
      </c>
      <c r="D90" s="5">
        <v>137</v>
      </c>
      <c r="E90" s="6">
        <f>IF(C90&gt;0,(D90-C90)/C90,"-")</f>
        <v>0.4891304347826087</v>
      </c>
    </row>
    <row r="91" spans="2:5" ht="29.25" thickBot="1" x14ac:dyDescent="0.25">
      <c r="B91" s="4" t="s">
        <v>52</v>
      </c>
      <c r="C91" s="5">
        <v>71</v>
      </c>
      <c r="D91" s="5">
        <v>48</v>
      </c>
      <c r="E91" s="6">
        <f t="shared" ref="E91:E93" si="7">IF(C91&gt;0,(D91-C91)/C91,"-")</f>
        <v>-0.323943661971831</v>
      </c>
    </row>
    <row r="92" spans="2:5" ht="29.25" customHeight="1" thickBot="1" x14ac:dyDescent="0.25">
      <c r="B92" s="4" t="s">
        <v>53</v>
      </c>
      <c r="C92" s="5">
        <v>68</v>
      </c>
      <c r="D92" s="5">
        <v>42</v>
      </c>
      <c r="E92" s="6">
        <f t="shared" si="7"/>
        <v>-0.38235294117647056</v>
      </c>
    </row>
    <row r="93" spans="2:5" ht="29.25" customHeight="1" thickBot="1" x14ac:dyDescent="0.25">
      <c r="B93" s="4" t="s">
        <v>54</v>
      </c>
      <c r="C93" s="6">
        <f>(C90+C91)/(C90+C91+C92)</f>
        <v>0.7056277056277056</v>
      </c>
      <c r="D93" s="6">
        <f>(D90+D91)/(D90+D91+D92)</f>
        <v>0.81497797356828194</v>
      </c>
      <c r="E93" s="6">
        <f t="shared" si="7"/>
        <v>0.15496878462744254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237</v>
      </c>
      <c r="D100" s="5">
        <v>230</v>
      </c>
      <c r="E100" s="6">
        <f>IF(C100&gt;0,(D100-C100)/C100,"-")</f>
        <v>-2.9535864978902954E-2</v>
      </c>
    </row>
    <row r="101" spans="2:5" ht="20.100000000000001" customHeight="1" thickBot="1" x14ac:dyDescent="0.25">
      <c r="B101" s="4" t="s">
        <v>41</v>
      </c>
      <c r="C101" s="5">
        <v>94</v>
      </c>
      <c r="D101" s="5">
        <v>93</v>
      </c>
      <c r="E101" s="6">
        <f t="shared" ref="E101:E105" si="8">IF(C101&gt;0,(D101-C101)/C101,"-")</f>
        <v>-1.0638297872340425E-2</v>
      </c>
    </row>
    <row r="102" spans="2:5" ht="20.100000000000001" customHeight="1" thickBot="1" x14ac:dyDescent="0.25">
      <c r="B102" s="4" t="s">
        <v>42</v>
      </c>
      <c r="C102" s="5">
        <v>72</v>
      </c>
      <c r="D102" s="5">
        <v>92</v>
      </c>
      <c r="E102" s="6">
        <f t="shared" si="8"/>
        <v>0.27777777777777779</v>
      </c>
    </row>
    <row r="103" spans="2:5" ht="20.100000000000001" customHeight="1" thickBot="1" x14ac:dyDescent="0.25">
      <c r="B103" s="4" t="s">
        <v>98</v>
      </c>
      <c r="C103" s="6">
        <f>(C101+C102)/C100</f>
        <v>0.70042194092827004</v>
      </c>
      <c r="D103" s="6">
        <f>(D101+D102)/D100</f>
        <v>0.80434782608695654</v>
      </c>
      <c r="E103" s="6">
        <f t="shared" si="8"/>
        <v>0.1483761131482452</v>
      </c>
    </row>
    <row r="104" spans="2:5" ht="20.100000000000001" customHeight="1" thickBot="1" x14ac:dyDescent="0.25">
      <c r="B104" s="4" t="s">
        <v>39</v>
      </c>
      <c r="C104" s="6">
        <v>0.67142857142857137</v>
      </c>
      <c r="D104" s="6">
        <v>0.75609756097560976</v>
      </c>
      <c r="E104" s="6">
        <f t="shared" si="8"/>
        <v>0.12610275038920613</v>
      </c>
    </row>
    <row r="105" spans="2:5" ht="20.100000000000001" customHeight="1" thickBot="1" x14ac:dyDescent="0.25">
      <c r="B105" s="4" t="s">
        <v>40</v>
      </c>
      <c r="C105" s="6">
        <v>0.74226804123711343</v>
      </c>
      <c r="D105" s="6">
        <v>0.85981308411214952</v>
      </c>
      <c r="E105" s="6">
        <f t="shared" si="8"/>
        <v>0.15835929387331249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310</v>
      </c>
      <c r="D112" s="5">
        <v>452</v>
      </c>
      <c r="E112" s="6">
        <f>IF(C112&gt;0,(D112-C112)/C112,"-")</f>
        <v>0.45806451612903226</v>
      </c>
    </row>
    <row r="113" spans="2:14" ht="15" thickBot="1" x14ac:dyDescent="0.25">
      <c r="B113" s="4" t="s">
        <v>56</v>
      </c>
      <c r="C113" s="5">
        <v>199</v>
      </c>
      <c r="D113" s="5">
        <v>306</v>
      </c>
      <c r="E113" s="6">
        <f t="shared" ref="E113:E114" si="9">IF(C113&gt;0,(D113-C113)/C113,"-")</f>
        <v>0.53768844221105527</v>
      </c>
    </row>
    <row r="114" spans="2:14" ht="15" thickBot="1" x14ac:dyDescent="0.25">
      <c r="B114" s="4" t="s">
        <v>57</v>
      </c>
      <c r="C114" s="5">
        <v>111</v>
      </c>
      <c r="D114" s="5">
        <v>146</v>
      </c>
      <c r="E114" s="6">
        <f t="shared" si="9"/>
        <v>0.31531531531531531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2</v>
      </c>
      <c r="D128" s="10">
        <v>1</v>
      </c>
      <c r="E128" s="10">
        <v>0</v>
      </c>
      <c r="F128" s="10">
        <v>3</v>
      </c>
      <c r="G128" s="10">
        <v>2</v>
      </c>
      <c r="H128" s="10">
        <v>0</v>
      </c>
      <c r="I128" s="10">
        <v>0</v>
      </c>
      <c r="J128" s="10">
        <v>2</v>
      </c>
      <c r="K128" s="6">
        <f>IF(C128=0,"-",(G128-C128)/C128)</f>
        <v>0</v>
      </c>
      <c r="L128" s="6">
        <f t="shared" ref="L128:N133" si="10">IF(D128=0,"-",(H128-D128)/D128)</f>
        <v>-1</v>
      </c>
      <c r="M128" s="6" t="str">
        <f t="shared" si="10"/>
        <v>-</v>
      </c>
      <c r="N128" s="6">
        <f t="shared" si="10"/>
        <v>-0.33333333333333331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2</v>
      </c>
      <c r="D133" s="10">
        <v>1</v>
      </c>
      <c r="E133" s="10">
        <v>0</v>
      </c>
      <c r="F133" s="10">
        <v>3</v>
      </c>
      <c r="G133" s="10">
        <v>2</v>
      </c>
      <c r="H133" s="10">
        <v>0</v>
      </c>
      <c r="I133" s="10">
        <v>0</v>
      </c>
      <c r="J133" s="10">
        <v>2</v>
      </c>
      <c r="K133" s="6">
        <f t="shared" si="11"/>
        <v>0</v>
      </c>
      <c r="L133" s="6">
        <f t="shared" si="10"/>
        <v>-1</v>
      </c>
      <c r="M133" s="6" t="str">
        <f t="shared" si="10"/>
        <v>-</v>
      </c>
      <c r="N133" s="6">
        <f t="shared" si="10"/>
        <v>-0.33333333333333331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>
        <f>IF(D128=0,"-",D128/(D128+D129))</f>
        <v>1</v>
      </c>
      <c r="E134" s="6" t="str">
        <f t="shared" ref="E134:J134" si="12">IF(E128=0,"-",E128/(E128+E129))</f>
        <v>-</v>
      </c>
      <c r="F134" s="6">
        <f t="shared" si="12"/>
        <v>1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1</v>
      </c>
      <c r="K134" s="6">
        <f>IF(OR(C134="-",G134="-"),"-",(G134-C134)/C134)</f>
        <v>0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6</v>
      </c>
      <c r="D143" s="10">
        <v>0</v>
      </c>
      <c r="E143" s="10">
        <v>0</v>
      </c>
      <c r="F143" s="10">
        <v>6</v>
      </c>
      <c r="G143" s="10">
        <v>9</v>
      </c>
      <c r="H143" s="10">
        <v>0</v>
      </c>
      <c r="I143" s="10">
        <v>0</v>
      </c>
      <c r="J143" s="10">
        <v>9</v>
      </c>
      <c r="K143" s="6">
        <f>IF(C143=0,"-",(G143-C143)/C143)</f>
        <v>0.5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0.5</v>
      </c>
    </row>
    <row r="144" spans="2:14" ht="15" thickBot="1" x14ac:dyDescent="0.25">
      <c r="B144" s="4" t="s">
        <v>72</v>
      </c>
      <c r="C144" s="10">
        <v>9</v>
      </c>
      <c r="D144" s="10">
        <v>0</v>
      </c>
      <c r="E144" s="10">
        <v>0</v>
      </c>
      <c r="F144" s="10">
        <v>9</v>
      </c>
      <c r="G144" s="10">
        <v>3</v>
      </c>
      <c r="H144" s="10">
        <v>0</v>
      </c>
      <c r="I144" s="10">
        <v>1</v>
      </c>
      <c r="J144" s="10">
        <v>4</v>
      </c>
      <c r="K144" s="6">
        <f t="shared" ref="K144:K147" si="16">IF(C144=0,"-",(G144-C144)/C144)</f>
        <v>-0.66666666666666663</v>
      </c>
      <c r="L144" s="6" t="str">
        <f t="shared" si="15"/>
        <v>-</v>
      </c>
      <c r="M144" s="6" t="str">
        <f t="shared" si="15"/>
        <v>-</v>
      </c>
      <c r="N144" s="6">
        <f t="shared" si="15"/>
        <v>-0.55555555555555558</v>
      </c>
    </row>
    <row r="145" spans="2:14" ht="15" thickBot="1" x14ac:dyDescent="0.25">
      <c r="B145" s="4" t="s">
        <v>73</v>
      </c>
      <c r="C145" s="10">
        <v>47</v>
      </c>
      <c r="D145" s="10">
        <v>0</v>
      </c>
      <c r="E145" s="10">
        <v>0</v>
      </c>
      <c r="F145" s="10">
        <v>47</v>
      </c>
      <c r="G145" s="10">
        <v>31</v>
      </c>
      <c r="H145" s="10">
        <v>0</v>
      </c>
      <c r="I145" s="10">
        <v>2</v>
      </c>
      <c r="J145" s="10">
        <v>33</v>
      </c>
      <c r="K145" s="6">
        <f t="shared" si="16"/>
        <v>-0.34042553191489361</v>
      </c>
      <c r="L145" s="6" t="str">
        <f t="shared" si="15"/>
        <v>-</v>
      </c>
      <c r="M145" s="6" t="str">
        <f t="shared" si="15"/>
        <v>-</v>
      </c>
      <c r="N145" s="6">
        <f t="shared" si="15"/>
        <v>-0.2978723404255319</v>
      </c>
    </row>
    <row r="146" spans="2:14" ht="15" thickBot="1" x14ac:dyDescent="0.25">
      <c r="B146" s="4" t="s">
        <v>74</v>
      </c>
      <c r="C146" s="10">
        <v>3</v>
      </c>
      <c r="D146" s="10">
        <v>0</v>
      </c>
      <c r="E146" s="10">
        <v>0</v>
      </c>
      <c r="F146" s="10">
        <v>3</v>
      </c>
      <c r="G146" s="10">
        <v>9</v>
      </c>
      <c r="H146" s="10">
        <v>0</v>
      </c>
      <c r="I146" s="10">
        <v>0</v>
      </c>
      <c r="J146" s="10">
        <v>9</v>
      </c>
      <c r="K146" s="6">
        <f t="shared" si="16"/>
        <v>2</v>
      </c>
      <c r="L146" s="6" t="str">
        <f t="shared" si="15"/>
        <v>-</v>
      </c>
      <c r="M146" s="6" t="str">
        <f t="shared" si="15"/>
        <v>-</v>
      </c>
      <c r="N146" s="6">
        <f t="shared" si="15"/>
        <v>2</v>
      </c>
    </row>
    <row r="147" spans="2:14" ht="15" thickBot="1" x14ac:dyDescent="0.25">
      <c r="B147" s="4" t="s">
        <v>75</v>
      </c>
      <c r="C147" s="10">
        <v>1</v>
      </c>
      <c r="D147" s="10">
        <v>0</v>
      </c>
      <c r="E147" s="10">
        <v>1</v>
      </c>
      <c r="F147" s="10">
        <v>2</v>
      </c>
      <c r="G147" s="10">
        <v>0</v>
      </c>
      <c r="H147" s="10">
        <v>0</v>
      </c>
      <c r="I147" s="10">
        <v>0</v>
      </c>
      <c r="J147" s="10">
        <v>0</v>
      </c>
      <c r="K147" s="6">
        <f t="shared" si="16"/>
        <v>-1</v>
      </c>
      <c r="L147" s="6" t="str">
        <f t="shared" si="15"/>
        <v>-</v>
      </c>
      <c r="M147" s="6">
        <f t="shared" si="15"/>
        <v>-1</v>
      </c>
      <c r="N147" s="6">
        <f t="shared" si="15"/>
        <v>-1</v>
      </c>
    </row>
    <row r="148" spans="2:14" ht="15" thickBot="1" x14ac:dyDescent="0.25">
      <c r="B148" s="7" t="s">
        <v>68</v>
      </c>
      <c r="C148" s="10">
        <v>66</v>
      </c>
      <c r="D148" s="10">
        <v>0</v>
      </c>
      <c r="E148" s="10">
        <v>1</v>
      </c>
      <c r="F148" s="10">
        <v>67</v>
      </c>
      <c r="G148" s="10">
        <v>52</v>
      </c>
      <c r="H148" s="10">
        <v>0</v>
      </c>
      <c r="I148" s="10">
        <v>3</v>
      </c>
      <c r="J148" s="10">
        <v>55</v>
      </c>
      <c r="K148" s="6">
        <f t="shared" ref="K148" si="17">IF(C148=0,"-",(G148-C148)/C148)</f>
        <v>-0.21212121212121213</v>
      </c>
      <c r="L148" s="6" t="str">
        <f t="shared" ref="L148" si="18">IF(D148=0,"-",(H148-D148)/D148)</f>
        <v>-</v>
      </c>
      <c r="M148" s="6">
        <f t="shared" ref="M148" si="19">IF(E148=0,"-",(I148-E148)/E148)</f>
        <v>2</v>
      </c>
      <c r="N148" s="6">
        <f t="shared" ref="N148" si="20">IF(F148=0,"-",(J148-F148)/F148)</f>
        <v>-0.17910447761194029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0.11320754716981132</v>
      </c>
      <c r="D149" s="6" t="str">
        <f t="shared" si="21"/>
        <v>-</v>
      </c>
      <c r="E149" s="6" t="str">
        <f t="shared" si="21"/>
        <v>-</v>
      </c>
      <c r="F149" s="6">
        <f t="shared" si="21"/>
        <v>0.11320754716981132</v>
      </c>
      <c r="G149" s="6">
        <f t="shared" si="21"/>
        <v>0.22500000000000001</v>
      </c>
      <c r="H149" s="6" t="str">
        <f t="shared" si="21"/>
        <v>-</v>
      </c>
      <c r="I149" s="6" t="str">
        <f t="shared" si="21"/>
        <v>-</v>
      </c>
      <c r="J149" s="6">
        <f t="shared" si="21"/>
        <v>0.21428571428571427</v>
      </c>
      <c r="K149" s="6">
        <f>IF(OR(C149="-",G149="-"),"-",(G149-C149)/C149)</f>
        <v>0.98750000000000004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0.89285714285714268</v>
      </c>
    </row>
    <row r="150" spans="2:14" ht="29.25" thickBot="1" x14ac:dyDescent="0.25">
      <c r="B150" s="7" t="s">
        <v>77</v>
      </c>
      <c r="C150" s="6">
        <f t="shared" si="21"/>
        <v>0.75</v>
      </c>
      <c r="D150" s="6" t="str">
        <f t="shared" si="21"/>
        <v>-</v>
      </c>
      <c r="E150" s="6" t="str">
        <f t="shared" si="21"/>
        <v>-</v>
      </c>
      <c r="F150" s="6">
        <f t="shared" si="21"/>
        <v>0.75</v>
      </c>
      <c r="G150" s="6">
        <f t="shared" si="21"/>
        <v>0.25</v>
      </c>
      <c r="H150" s="6" t="str">
        <f t="shared" si="21"/>
        <v>-</v>
      </c>
      <c r="I150" s="6">
        <f t="shared" si="21"/>
        <v>1</v>
      </c>
      <c r="J150" s="6">
        <f t="shared" si="21"/>
        <v>0.30769230769230771</v>
      </c>
      <c r="K150" s="6">
        <f>IF(OR(C150="-",G150="-"),"-",(G150-C150)/C150)</f>
        <v>-0.66666666666666663</v>
      </c>
      <c r="L150" s="6" t="str">
        <f t="shared" si="22"/>
        <v>-</v>
      </c>
      <c r="M150" s="6" t="str">
        <f t="shared" si="22"/>
        <v>-</v>
      </c>
      <c r="N150" s="6">
        <f t="shared" si="22"/>
        <v>-0.58974358974358976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50</v>
      </c>
      <c r="D157" s="19">
        <v>39</v>
      </c>
      <c r="E157" s="18">
        <f>IF(C157=0,"-",(D157-C157)/C157)</f>
        <v>-0.22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14</v>
      </c>
      <c r="D158" s="19">
        <v>13</v>
      </c>
      <c r="E158" s="18">
        <f t="shared" ref="E158:E159" si="23">IF(C158=0,"-",(D158-C158)/C158)</f>
        <v>-7.1428571428571425E-2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2</v>
      </c>
      <c r="D159" s="19">
        <v>0</v>
      </c>
      <c r="E159" s="18">
        <f t="shared" si="23"/>
        <v>-1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0.75757575757575757</v>
      </c>
      <c r="D160" s="18">
        <f>IF(D157=0,"-",D157/(D157+D158+D159))</f>
        <v>0.75</v>
      </c>
      <c r="E160" s="18">
        <f>IF(OR(C160="-",D160="-"),"-",(D160-C160)/C160)</f>
        <v>-9.9999999999999915E-3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4</v>
      </c>
      <c r="D166" s="5">
        <v>2</v>
      </c>
      <c r="E166" s="6">
        <f>IF(C166=0,"-",(D166-C166)/C166)</f>
        <v>-0.5</v>
      </c>
    </row>
    <row r="167" spans="2:14" ht="20.100000000000001" customHeight="1" thickBot="1" x14ac:dyDescent="0.25">
      <c r="B167" s="4" t="s">
        <v>41</v>
      </c>
      <c r="C167" s="5">
        <v>3</v>
      </c>
      <c r="D167" s="5">
        <v>2</v>
      </c>
      <c r="E167" s="6">
        <f t="shared" ref="E167:E168" si="24">IF(C167=0,"-",(D167-C167)/C167)</f>
        <v>-0.33333333333333331</v>
      </c>
    </row>
    <row r="168" spans="2:14" ht="20.100000000000001" customHeight="1" thickBot="1" x14ac:dyDescent="0.25">
      <c r="B168" s="4" t="s">
        <v>42</v>
      </c>
      <c r="C168" s="5">
        <v>1</v>
      </c>
      <c r="D168" s="5">
        <v>0</v>
      </c>
      <c r="E168" s="6">
        <f t="shared" si="24"/>
        <v>-1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1</v>
      </c>
      <c r="E169" s="6">
        <f t="shared" ref="E169:E171" si="25">IF(OR(C169="-",D169="-"),"-",(D169-C169)/C169)</f>
        <v>0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1</v>
      </c>
      <c r="E170" s="6">
        <f t="shared" si="25"/>
        <v>0</v>
      </c>
    </row>
    <row r="171" spans="2:14" ht="20.100000000000001" customHeight="1" thickBot="1" x14ac:dyDescent="0.25">
      <c r="B171" s="4" t="s">
        <v>40</v>
      </c>
      <c r="C171" s="6">
        <v>1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8</v>
      </c>
      <c r="D178" s="5">
        <v>12</v>
      </c>
      <c r="E178" s="6">
        <f>IF(C178=0,"-",(D178-C178)/C178)</f>
        <v>0.5</v>
      </c>
      <c r="H178" s="13"/>
    </row>
    <row r="179" spans="2:8" ht="15" thickBot="1" x14ac:dyDescent="0.25">
      <c r="B179" s="4" t="s">
        <v>43</v>
      </c>
      <c r="C179" s="5">
        <v>7</v>
      </c>
      <c r="D179" s="5">
        <v>10</v>
      </c>
      <c r="E179" s="6">
        <f t="shared" ref="E179:E185" si="26">IF(C179=0,"-",(D179-C179)/C179)</f>
        <v>0.42857142857142855</v>
      </c>
      <c r="H179" s="13"/>
    </row>
    <row r="180" spans="2:8" ht="15" thickBot="1" x14ac:dyDescent="0.25">
      <c r="B180" s="4" t="s">
        <v>47</v>
      </c>
      <c r="C180" s="5">
        <v>1</v>
      </c>
      <c r="D180" s="5">
        <v>2</v>
      </c>
      <c r="E180" s="6">
        <f t="shared" si="26"/>
        <v>1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57</v>
      </c>
      <c r="D182" s="5">
        <v>66</v>
      </c>
      <c r="E182" s="6">
        <f t="shared" si="26"/>
        <v>0.15789473684210525</v>
      </c>
      <c r="H182" s="13"/>
    </row>
    <row r="183" spans="2:8" ht="15" thickBot="1" x14ac:dyDescent="0.25">
      <c r="B183" s="4" t="s">
        <v>47</v>
      </c>
      <c r="C183" s="5">
        <v>56</v>
      </c>
      <c r="D183" s="5">
        <v>62</v>
      </c>
      <c r="E183" s="6">
        <f t="shared" si="26"/>
        <v>0.10714285714285714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1</v>
      </c>
      <c r="D185" s="5">
        <v>4</v>
      </c>
      <c r="E185" s="6">
        <f t="shared" si="26"/>
        <v>3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4</v>
      </c>
      <c r="D197" s="5">
        <v>0</v>
      </c>
      <c r="E197" s="6">
        <f t="shared" ref="E197:E200" si="27">IF(C197=0,"-",(D197-C197)/C197)</f>
        <v>-1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4</v>
      </c>
      <c r="D199" s="5">
        <v>0</v>
      </c>
      <c r="E199" s="6">
        <f t="shared" si="27"/>
        <v>-1</v>
      </c>
    </row>
    <row r="200" spans="2:5" ht="15" thickBot="1" x14ac:dyDescent="0.25">
      <c r="B200" s="4" t="s">
        <v>85</v>
      </c>
      <c r="C200" s="5">
        <v>2</v>
      </c>
      <c r="D200" s="5">
        <v>0</v>
      </c>
      <c r="E200" s="6">
        <f t="shared" si="27"/>
        <v>-1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4</v>
      </c>
      <c r="D208" s="5">
        <v>0</v>
      </c>
      <c r="E208" s="6">
        <f t="shared" si="28"/>
        <v>-1</v>
      </c>
    </row>
    <row r="209" spans="2:5" ht="20.100000000000001" customHeight="1" thickBot="1" x14ac:dyDescent="0.25">
      <c r="B209" s="17" t="s">
        <v>86</v>
      </c>
      <c r="C209" s="5">
        <v>3</v>
      </c>
      <c r="D209" s="5">
        <v>0</v>
      </c>
      <c r="E209" s="6">
        <f t="shared" si="28"/>
        <v>-1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0</v>
      </c>
      <c r="E210" s="6">
        <f t="shared" si="28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6</v>
      </c>
      <c r="D221" s="5">
        <v>1</v>
      </c>
      <c r="E221" s="6">
        <f t="shared" ref="E221:E223" si="30">IF(C221=0,"-",(D221-C221)/C221)</f>
        <v>-0.83333333333333337</v>
      </c>
    </row>
    <row r="222" spans="2:5" ht="15" thickBot="1" x14ac:dyDescent="0.25">
      <c r="B222" s="16" t="s">
        <v>92</v>
      </c>
      <c r="C222" s="5">
        <v>6</v>
      </c>
      <c r="D222" s="5">
        <v>1</v>
      </c>
      <c r="E222" s="6">
        <f t="shared" si="30"/>
        <v>-0.83333333333333337</v>
      </c>
    </row>
    <row r="223" spans="2:5" ht="15" thickBot="1" x14ac:dyDescent="0.25">
      <c r="B223" s="16" t="s">
        <v>93</v>
      </c>
      <c r="C223" s="5">
        <v>15</v>
      </c>
      <c r="D223" s="5">
        <v>18</v>
      </c>
      <c r="E223" s="6">
        <f t="shared" si="30"/>
        <v>0.2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237</v>
      </c>
      <c r="D14" s="5">
        <v>250</v>
      </c>
      <c r="E14" s="6">
        <f>IF(C14&gt;0,(D14-C14)/C14)</f>
        <v>5.4852320675105488E-2</v>
      </c>
    </row>
    <row r="15" spans="1:5" ht="20.100000000000001" customHeight="1" thickBot="1" x14ac:dyDescent="0.25">
      <c r="B15" s="4" t="s">
        <v>17</v>
      </c>
      <c r="C15" s="5">
        <v>232</v>
      </c>
      <c r="D15" s="5">
        <v>248</v>
      </c>
      <c r="E15" s="6">
        <f t="shared" ref="E15:E25" si="0">IF(C15&gt;0,(D15-C15)/C15)</f>
        <v>6.8965517241379309E-2</v>
      </c>
    </row>
    <row r="16" spans="1:5" ht="20.100000000000001" customHeight="1" thickBot="1" x14ac:dyDescent="0.25">
      <c r="B16" s="4" t="s">
        <v>18</v>
      </c>
      <c r="C16" s="5">
        <v>141</v>
      </c>
      <c r="D16" s="5">
        <v>140</v>
      </c>
      <c r="E16" s="6">
        <f t="shared" si="0"/>
        <v>-7.0921985815602835E-3</v>
      </c>
    </row>
    <row r="17" spans="2:5" ht="20.100000000000001" customHeight="1" thickBot="1" x14ac:dyDescent="0.25">
      <c r="B17" s="4" t="s">
        <v>19</v>
      </c>
      <c r="C17" s="5">
        <v>91</v>
      </c>
      <c r="D17" s="5">
        <v>108</v>
      </c>
      <c r="E17" s="6">
        <f t="shared" si="0"/>
        <v>0.18681318681318682</v>
      </c>
    </row>
    <row r="18" spans="2:5" ht="20.100000000000001" customHeight="1" thickBot="1" x14ac:dyDescent="0.25">
      <c r="B18" s="4" t="s">
        <v>100</v>
      </c>
      <c r="C18" s="5">
        <v>5</v>
      </c>
      <c r="D18" s="5">
        <v>0</v>
      </c>
      <c r="E18" s="6">
        <f>IF(C18=0,"-",(D18-C18)/C18)</f>
        <v>-1</v>
      </c>
    </row>
    <row r="19" spans="2:5" ht="20.100000000000001" customHeight="1" thickBot="1" x14ac:dyDescent="0.25">
      <c r="B19" s="4" t="s">
        <v>101</v>
      </c>
      <c r="C19" s="5">
        <v>3</v>
      </c>
      <c r="D19" s="5">
        <v>0</v>
      </c>
      <c r="E19" s="6">
        <f>IF(C19=0,"-",(D19-C19)/C19)</f>
        <v>-1</v>
      </c>
    </row>
    <row r="20" spans="2:5" ht="20.100000000000001" customHeight="1" thickBot="1" x14ac:dyDescent="0.25">
      <c r="B20" s="4" t="s">
        <v>20</v>
      </c>
      <c r="C20" s="6">
        <f>C17/C15</f>
        <v>0.39224137931034481</v>
      </c>
      <c r="D20" s="6">
        <f>D17/D15</f>
        <v>0.43548387096774194</v>
      </c>
      <c r="E20" s="6">
        <f t="shared" si="0"/>
        <v>0.11024459411556192</v>
      </c>
    </row>
    <row r="21" spans="2:5" ht="30" customHeight="1" thickBot="1" x14ac:dyDescent="0.25">
      <c r="B21" s="4" t="s">
        <v>23</v>
      </c>
      <c r="C21" s="5">
        <v>42</v>
      </c>
      <c r="D21" s="5">
        <v>14</v>
      </c>
      <c r="E21" s="6">
        <f t="shared" si="0"/>
        <v>-0.66666666666666663</v>
      </c>
    </row>
    <row r="22" spans="2:5" ht="20.100000000000001" customHeight="1" thickBot="1" x14ac:dyDescent="0.25">
      <c r="B22" s="4" t="s">
        <v>24</v>
      </c>
      <c r="C22" s="5">
        <v>21</v>
      </c>
      <c r="D22" s="5">
        <v>9</v>
      </c>
      <c r="E22" s="6">
        <f t="shared" si="0"/>
        <v>-0.5714285714285714</v>
      </c>
    </row>
    <row r="23" spans="2:5" ht="20.100000000000001" customHeight="1" thickBot="1" x14ac:dyDescent="0.25">
      <c r="B23" s="4" t="s">
        <v>25</v>
      </c>
      <c r="C23" s="5">
        <v>21</v>
      </c>
      <c r="D23" s="5">
        <v>5</v>
      </c>
      <c r="E23" s="6">
        <f t="shared" si="0"/>
        <v>-0.76190476190476186</v>
      </c>
    </row>
    <row r="24" spans="2:5" ht="20.100000000000001" customHeight="1" thickBot="1" x14ac:dyDescent="0.25">
      <c r="B24" s="4" t="s">
        <v>21</v>
      </c>
      <c r="C24" s="6">
        <f>C23/C21</f>
        <v>0.5</v>
      </c>
      <c r="D24" s="6">
        <f t="shared" ref="D24" si="1">D23/D21</f>
        <v>0.35714285714285715</v>
      </c>
      <c r="E24" s="6">
        <f t="shared" si="0"/>
        <v>-0.2857142857142857</v>
      </c>
    </row>
    <row r="25" spans="2:5" ht="20.100000000000001" customHeight="1" thickBot="1" x14ac:dyDescent="0.25">
      <c r="B25" s="7" t="s">
        <v>26</v>
      </c>
      <c r="C25" s="6">
        <v>0.14317364123894571</v>
      </c>
      <c r="D25" s="6">
        <v>0.15192075617331219</v>
      </c>
      <c r="E25" s="6">
        <f t="shared" si="0"/>
        <v>6.109445047757231E-2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67</v>
      </c>
      <c r="D34" s="5">
        <v>104</v>
      </c>
      <c r="E34" s="6">
        <f>IF(C34&gt;0,(D34-C34)/C34,"-")</f>
        <v>0.55223880597014929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58</v>
      </c>
      <c r="D36" s="5">
        <v>80</v>
      </c>
      <c r="E36" s="6">
        <f t="shared" si="2"/>
        <v>0.37931034482758619</v>
      </c>
    </row>
    <row r="37" spans="2:5" ht="20.100000000000001" customHeight="1" thickBot="1" x14ac:dyDescent="0.25">
      <c r="B37" s="4" t="s">
        <v>30</v>
      </c>
      <c r="C37" s="5">
        <v>9</v>
      </c>
      <c r="D37" s="5">
        <v>24</v>
      </c>
      <c r="E37" s="6">
        <f t="shared" si="2"/>
        <v>1.6666666666666667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46</v>
      </c>
      <c r="D44" s="5">
        <v>62</v>
      </c>
      <c r="E44" s="6">
        <f>IF(C44&gt;0,(D44-C44)/C44,"-")</f>
        <v>0.34782608695652173</v>
      </c>
    </row>
    <row r="45" spans="2:5" ht="20.100000000000001" customHeight="1" thickBot="1" x14ac:dyDescent="0.25">
      <c r="B45" s="4" t="s">
        <v>34</v>
      </c>
      <c r="C45" s="5">
        <v>0</v>
      </c>
      <c r="D45" s="5">
        <v>0</v>
      </c>
      <c r="E45" s="6" t="str">
        <f t="shared" ref="E45:E51" si="3">IF(C45&gt;0,(D45-C45)/C45,"-")</f>
        <v>-</v>
      </c>
    </row>
    <row r="46" spans="2:5" ht="20.100000000000001" customHeight="1" thickBot="1" x14ac:dyDescent="0.25">
      <c r="B46" s="4" t="s">
        <v>31</v>
      </c>
      <c r="C46" s="5">
        <v>1</v>
      </c>
      <c r="D46" s="5">
        <v>1</v>
      </c>
      <c r="E46" s="6">
        <f t="shared" si="3"/>
        <v>0</v>
      </c>
    </row>
    <row r="47" spans="2:5" ht="20.100000000000001" customHeight="1" thickBot="1" x14ac:dyDescent="0.25">
      <c r="B47" s="4" t="s">
        <v>32</v>
      </c>
      <c r="C47" s="5">
        <v>41</v>
      </c>
      <c r="D47" s="5">
        <v>50</v>
      </c>
      <c r="E47" s="6">
        <f t="shared" si="3"/>
        <v>0.21951219512195122</v>
      </c>
    </row>
    <row r="48" spans="2:5" ht="20.100000000000001" customHeight="1" thickBot="1" x14ac:dyDescent="0.25">
      <c r="B48" s="4" t="s">
        <v>35</v>
      </c>
      <c r="C48" s="5">
        <v>27</v>
      </c>
      <c r="D48" s="5">
        <v>57</v>
      </c>
      <c r="E48" s="6">
        <f t="shared" si="3"/>
        <v>1.1111111111111112</v>
      </c>
    </row>
    <row r="49" spans="2:5" ht="20.100000000000001" customHeight="1" thickBot="1" x14ac:dyDescent="0.25">
      <c r="B49" s="4" t="s">
        <v>67</v>
      </c>
      <c r="C49" s="5">
        <v>45</v>
      </c>
      <c r="D49" s="5">
        <v>4</v>
      </c>
      <c r="E49" s="6">
        <f t="shared" si="3"/>
        <v>-0.91111111111111109</v>
      </c>
    </row>
    <row r="50" spans="2:5" ht="20.100000000000001" customHeight="1" collapsed="1" thickBot="1" x14ac:dyDescent="0.25">
      <c r="B50" s="4" t="s">
        <v>36</v>
      </c>
      <c r="C50" s="6">
        <f>C44/(C44+C45)</f>
        <v>1</v>
      </c>
      <c r="D50" s="6">
        <f>D44/(D44+D45)</f>
        <v>1</v>
      </c>
      <c r="E50" s="6">
        <f t="shared" si="3"/>
        <v>0</v>
      </c>
    </row>
    <row r="51" spans="2:5" ht="20.100000000000001" customHeight="1" thickBot="1" x14ac:dyDescent="0.25">
      <c r="B51" s="4" t="s">
        <v>37</v>
      </c>
      <c r="C51" s="6">
        <f>C47/(C46+C47)</f>
        <v>0.97619047619047616</v>
      </c>
      <c r="D51" s="6">
        <f t="shared" ref="D51" si="4">D47/(D46+D47)</f>
        <v>0.98039215686274506</v>
      </c>
      <c r="E51" s="6">
        <f t="shared" si="3"/>
        <v>4.3041606886656952E-3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46</v>
      </c>
      <c r="D58" s="5">
        <v>62</v>
      </c>
      <c r="E58" s="6">
        <f>IF(C58&gt;0,(D58-C58)/C58,"-")</f>
        <v>0.34782608695652173</v>
      </c>
    </row>
    <row r="59" spans="2:5" ht="20.100000000000001" customHeight="1" thickBot="1" x14ac:dyDescent="0.25">
      <c r="B59" s="4" t="s">
        <v>41</v>
      </c>
      <c r="C59" s="5">
        <v>28</v>
      </c>
      <c r="D59" s="5">
        <v>39</v>
      </c>
      <c r="E59" s="6">
        <f t="shared" ref="E59:E63" si="5">IF(C59&gt;0,(D59-C59)/C59,"-")</f>
        <v>0.39285714285714285</v>
      </c>
    </row>
    <row r="60" spans="2:5" ht="20.100000000000001" customHeight="1" thickBot="1" x14ac:dyDescent="0.25">
      <c r="B60" s="4" t="s">
        <v>42</v>
      </c>
      <c r="C60" s="5">
        <v>18</v>
      </c>
      <c r="D60" s="5">
        <v>23</v>
      </c>
      <c r="E60" s="6">
        <f t="shared" si="5"/>
        <v>0.27777777777777779</v>
      </c>
    </row>
    <row r="61" spans="2:5" ht="20.100000000000001" customHeight="1" collapsed="1" thickBot="1" x14ac:dyDescent="0.25">
      <c r="B61" s="4" t="s">
        <v>98</v>
      </c>
      <c r="C61" s="6">
        <f>(C59+C60)/C58</f>
        <v>1</v>
      </c>
      <c r="D61" s="6">
        <f>(D59+D60)/D58</f>
        <v>1</v>
      </c>
      <c r="E61" s="6">
        <f t="shared" si="5"/>
        <v>0</v>
      </c>
    </row>
    <row r="62" spans="2:5" ht="20.100000000000001" customHeight="1" thickBot="1" x14ac:dyDescent="0.25">
      <c r="B62" s="4" t="s">
        <v>39</v>
      </c>
      <c r="C62" s="6">
        <v>1</v>
      </c>
      <c r="D62" s="6">
        <v>1</v>
      </c>
      <c r="E62" s="6">
        <f t="shared" si="5"/>
        <v>0</v>
      </c>
    </row>
    <row r="63" spans="2:5" ht="20.100000000000001" customHeight="1" thickBot="1" x14ac:dyDescent="0.25">
      <c r="B63" s="4" t="s">
        <v>40</v>
      </c>
      <c r="C63" s="6">
        <v>1</v>
      </c>
      <c r="D63" s="6">
        <v>1</v>
      </c>
      <c r="E63" s="6">
        <f t="shared" si="5"/>
        <v>0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260</v>
      </c>
      <c r="D70" s="5">
        <v>304</v>
      </c>
      <c r="E70" s="6">
        <f>IF(C70&gt;0,(D70-C70)/C70,"-")</f>
        <v>0.16923076923076924</v>
      </c>
    </row>
    <row r="71" spans="2:5" ht="20.100000000000001" customHeight="1" thickBot="1" x14ac:dyDescent="0.25">
      <c r="B71" s="4" t="s">
        <v>45</v>
      </c>
      <c r="C71" s="5">
        <v>97</v>
      </c>
      <c r="D71" s="5">
        <v>136</v>
      </c>
      <c r="E71" s="6">
        <f t="shared" ref="E71:E77" si="6">IF(C71&gt;0,(D71-C71)/C71,"-")</f>
        <v>0.40206185567010311</v>
      </c>
    </row>
    <row r="72" spans="2:5" ht="20.100000000000001" customHeight="1" thickBot="1" x14ac:dyDescent="0.25">
      <c r="B72" s="4" t="s">
        <v>43</v>
      </c>
      <c r="C72" s="5">
        <v>1</v>
      </c>
      <c r="D72" s="5">
        <v>3</v>
      </c>
      <c r="E72" s="6">
        <f t="shared" si="6"/>
        <v>2</v>
      </c>
    </row>
    <row r="73" spans="2:5" ht="20.100000000000001" customHeight="1" thickBot="1" x14ac:dyDescent="0.25">
      <c r="B73" s="4" t="s">
        <v>46</v>
      </c>
      <c r="C73" s="5">
        <v>116</v>
      </c>
      <c r="D73" s="5">
        <v>96</v>
      </c>
      <c r="E73" s="6">
        <f t="shared" si="6"/>
        <v>-0.17241379310344829</v>
      </c>
    </row>
    <row r="74" spans="2:5" ht="20.100000000000001" customHeight="1" thickBot="1" x14ac:dyDescent="0.25">
      <c r="B74" s="4" t="s">
        <v>47</v>
      </c>
      <c r="C74" s="5">
        <v>44</v>
      </c>
      <c r="D74" s="5">
        <v>68</v>
      </c>
      <c r="E74" s="6">
        <f t="shared" si="6"/>
        <v>0.54545454545454541</v>
      </c>
    </row>
    <row r="75" spans="2:5" ht="20.100000000000001" customHeight="1" thickBot="1" x14ac:dyDescent="0.25">
      <c r="B75" s="4" t="s">
        <v>48</v>
      </c>
      <c r="C75" s="5">
        <v>2</v>
      </c>
      <c r="D75" s="5">
        <v>1</v>
      </c>
      <c r="E75" s="6">
        <f t="shared" si="6"/>
        <v>-0.5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22</v>
      </c>
      <c r="D90" s="5">
        <v>22</v>
      </c>
      <c r="E90" s="6">
        <f>IF(C90&gt;0,(D90-C90)/C90,"-")</f>
        <v>0</v>
      </c>
    </row>
    <row r="91" spans="2:5" ht="29.25" thickBot="1" x14ac:dyDescent="0.25">
      <c r="B91" s="4" t="s">
        <v>52</v>
      </c>
      <c r="C91" s="5">
        <v>5</v>
      </c>
      <c r="D91" s="5">
        <v>1</v>
      </c>
      <c r="E91" s="6">
        <f t="shared" ref="E91:E93" si="7">IF(C91&gt;0,(D91-C91)/C91,"-")</f>
        <v>-0.8</v>
      </c>
    </row>
    <row r="92" spans="2:5" ht="29.25" customHeight="1" thickBot="1" x14ac:dyDescent="0.25">
      <c r="B92" s="4" t="s">
        <v>53</v>
      </c>
      <c r="C92" s="5">
        <v>15</v>
      </c>
      <c r="D92" s="5">
        <v>18</v>
      </c>
      <c r="E92" s="6">
        <f t="shared" si="7"/>
        <v>0.2</v>
      </c>
    </row>
    <row r="93" spans="2:5" ht="29.25" customHeight="1" thickBot="1" x14ac:dyDescent="0.25">
      <c r="B93" s="4" t="s">
        <v>54</v>
      </c>
      <c r="C93" s="6">
        <f>(C90+C91)/(C90+C91+C92)</f>
        <v>0.6428571428571429</v>
      </c>
      <c r="D93" s="6">
        <f>(D90+D91)/(D90+D91+D92)</f>
        <v>0.56097560975609762</v>
      </c>
      <c r="E93" s="6">
        <f t="shared" si="7"/>
        <v>-0.1273712737127371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42</v>
      </c>
      <c r="D100" s="5">
        <v>41</v>
      </c>
      <c r="E100" s="6">
        <f>IF(C100&gt;0,(D100-C100)/C100,"-")</f>
        <v>-2.3809523809523808E-2</v>
      </c>
    </row>
    <row r="101" spans="2:5" ht="20.100000000000001" customHeight="1" thickBot="1" x14ac:dyDescent="0.25">
      <c r="B101" s="4" t="s">
        <v>41</v>
      </c>
      <c r="C101" s="5">
        <v>16</v>
      </c>
      <c r="D101" s="5">
        <v>15</v>
      </c>
      <c r="E101" s="6">
        <f t="shared" ref="E101:E105" si="8">IF(C101&gt;0,(D101-C101)/C101,"-")</f>
        <v>-6.25E-2</v>
      </c>
    </row>
    <row r="102" spans="2:5" ht="20.100000000000001" customHeight="1" thickBot="1" x14ac:dyDescent="0.25">
      <c r="B102" s="4" t="s">
        <v>42</v>
      </c>
      <c r="C102" s="5">
        <v>11</v>
      </c>
      <c r="D102" s="5">
        <v>8</v>
      </c>
      <c r="E102" s="6">
        <f t="shared" si="8"/>
        <v>-0.27272727272727271</v>
      </c>
    </row>
    <row r="103" spans="2:5" ht="20.100000000000001" customHeight="1" thickBot="1" x14ac:dyDescent="0.25">
      <c r="B103" s="4" t="s">
        <v>98</v>
      </c>
      <c r="C103" s="6">
        <f>(C101+C102)/C100</f>
        <v>0.6428571428571429</v>
      </c>
      <c r="D103" s="6">
        <f>(D101+D102)/D100</f>
        <v>0.56097560975609762</v>
      </c>
      <c r="E103" s="6">
        <f t="shared" si="8"/>
        <v>-0.1273712737127371</v>
      </c>
    </row>
    <row r="104" spans="2:5" ht="20.100000000000001" customHeight="1" thickBot="1" x14ac:dyDescent="0.25">
      <c r="B104" s="4" t="s">
        <v>39</v>
      </c>
      <c r="C104" s="6">
        <v>0.5714285714285714</v>
      </c>
      <c r="D104" s="6">
        <v>0.6</v>
      </c>
      <c r="E104" s="6">
        <f t="shared" si="8"/>
        <v>5.0000000000000017E-2</v>
      </c>
    </row>
    <row r="105" spans="2:5" ht="20.100000000000001" customHeight="1" thickBot="1" x14ac:dyDescent="0.25">
      <c r="B105" s="4" t="s">
        <v>40</v>
      </c>
      <c r="C105" s="6">
        <v>0.7857142857142857</v>
      </c>
      <c r="D105" s="6">
        <v>0.5</v>
      </c>
      <c r="E105" s="6">
        <f t="shared" si="8"/>
        <v>-0.36363636363636365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42</v>
      </c>
      <c r="D112" s="5">
        <v>55</v>
      </c>
      <c r="E112" s="6">
        <f>IF(C112&gt;0,(D112-C112)/C112,"-")</f>
        <v>0.30952380952380953</v>
      </c>
    </row>
    <row r="113" spans="2:14" ht="15" thickBot="1" x14ac:dyDescent="0.25">
      <c r="B113" s="4" t="s">
        <v>56</v>
      </c>
      <c r="C113" s="5">
        <v>21</v>
      </c>
      <c r="D113" s="5">
        <v>30</v>
      </c>
      <c r="E113" s="6">
        <f t="shared" ref="E113:E114" si="9">IF(C113&gt;0,(D113-C113)/C113,"-")</f>
        <v>0.42857142857142855</v>
      </c>
    </row>
    <row r="114" spans="2:14" ht="15" thickBot="1" x14ac:dyDescent="0.25">
      <c r="B114" s="4" t="s">
        <v>57</v>
      </c>
      <c r="C114" s="5">
        <v>21</v>
      </c>
      <c r="D114" s="5">
        <v>25</v>
      </c>
      <c r="E114" s="6">
        <f t="shared" si="9"/>
        <v>0.19047619047619047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0</v>
      </c>
      <c r="E128" s="10">
        <v>0</v>
      </c>
      <c r="F128" s="10">
        <v>1</v>
      </c>
      <c r="G128" s="10">
        <v>0</v>
      </c>
      <c r="H128" s="10">
        <v>0</v>
      </c>
      <c r="I128" s="10">
        <v>0</v>
      </c>
      <c r="J128" s="10">
        <v>0</v>
      </c>
      <c r="K128" s="6">
        <f>IF(C128=0,"-",(G128-C128)/C128)</f>
        <v>-1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-1</v>
      </c>
    </row>
    <row r="129" spans="2:14" ht="15" thickBot="1" x14ac:dyDescent="0.25">
      <c r="B129" s="4" t="s">
        <v>64</v>
      </c>
      <c r="C129" s="10">
        <v>1</v>
      </c>
      <c r="D129" s="10">
        <v>0</v>
      </c>
      <c r="E129" s="10">
        <v>0</v>
      </c>
      <c r="F129" s="10">
        <v>1</v>
      </c>
      <c r="G129" s="10">
        <v>0</v>
      </c>
      <c r="H129" s="10">
        <v>0</v>
      </c>
      <c r="I129" s="10">
        <v>0</v>
      </c>
      <c r="J129" s="10">
        <v>0</v>
      </c>
      <c r="K129" s="6">
        <f t="shared" ref="K129:K133" si="11">IF(C129=0,"-",(G129-C129)/C129)</f>
        <v>-1</v>
      </c>
      <c r="L129" s="6" t="str">
        <f t="shared" si="10"/>
        <v>-</v>
      </c>
      <c r="M129" s="6" t="str">
        <f t="shared" si="10"/>
        <v>-</v>
      </c>
      <c r="N129" s="6">
        <f t="shared" si="10"/>
        <v>-1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2</v>
      </c>
      <c r="D133" s="10">
        <v>0</v>
      </c>
      <c r="E133" s="10">
        <v>0</v>
      </c>
      <c r="F133" s="10">
        <v>2</v>
      </c>
      <c r="G133" s="10">
        <v>0</v>
      </c>
      <c r="H133" s="10">
        <v>0</v>
      </c>
      <c r="I133" s="10">
        <v>0</v>
      </c>
      <c r="J133" s="10">
        <v>0</v>
      </c>
      <c r="K133" s="6">
        <f t="shared" si="11"/>
        <v>-1</v>
      </c>
      <c r="L133" s="6" t="str">
        <f t="shared" si="10"/>
        <v>-</v>
      </c>
      <c r="M133" s="6" t="str">
        <f t="shared" si="10"/>
        <v>-</v>
      </c>
      <c r="N133" s="6">
        <f t="shared" si="10"/>
        <v>-1</v>
      </c>
    </row>
    <row r="134" spans="2:14" ht="15" thickBot="1" x14ac:dyDescent="0.25">
      <c r="B134" s="4" t="s">
        <v>36</v>
      </c>
      <c r="C134" s="6">
        <f>IF(C128=0,"-",C128/(C128+C129))</f>
        <v>0.5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0.5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</v>
      </c>
      <c r="D143" s="10">
        <v>0</v>
      </c>
      <c r="E143" s="10">
        <v>0</v>
      </c>
      <c r="F143" s="10">
        <v>1</v>
      </c>
      <c r="G143" s="10">
        <v>0</v>
      </c>
      <c r="H143" s="10">
        <v>0</v>
      </c>
      <c r="I143" s="10">
        <v>0</v>
      </c>
      <c r="J143" s="10">
        <v>0</v>
      </c>
      <c r="K143" s="6">
        <f>IF(C143=0,"-",(G143-C143)/C143)</f>
        <v>-1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-1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2</v>
      </c>
      <c r="D145" s="10">
        <v>0</v>
      </c>
      <c r="E145" s="10">
        <v>0</v>
      </c>
      <c r="F145" s="10">
        <v>2</v>
      </c>
      <c r="G145" s="10">
        <v>2</v>
      </c>
      <c r="H145" s="10">
        <v>0</v>
      </c>
      <c r="I145" s="10">
        <v>0</v>
      </c>
      <c r="J145" s="10">
        <v>2</v>
      </c>
      <c r="K145" s="6">
        <f t="shared" si="16"/>
        <v>0</v>
      </c>
      <c r="L145" s="6" t="str">
        <f t="shared" si="15"/>
        <v>-</v>
      </c>
      <c r="M145" s="6" t="str">
        <f t="shared" si="15"/>
        <v>-</v>
      </c>
      <c r="N145" s="6">
        <f t="shared" si="15"/>
        <v>0</v>
      </c>
    </row>
    <row r="146" spans="2:14" ht="15" thickBot="1" x14ac:dyDescent="0.25">
      <c r="B146" s="4" t="s">
        <v>74</v>
      </c>
      <c r="C146" s="10">
        <v>0</v>
      </c>
      <c r="D146" s="10">
        <v>0</v>
      </c>
      <c r="E146" s="10">
        <v>0</v>
      </c>
      <c r="F146" s="10">
        <v>0</v>
      </c>
      <c r="G146" s="10">
        <v>2</v>
      </c>
      <c r="H146" s="10">
        <v>0</v>
      </c>
      <c r="I146" s="10">
        <v>0</v>
      </c>
      <c r="J146" s="10">
        <v>2</v>
      </c>
      <c r="K146" s="6" t="str">
        <f t="shared" si="16"/>
        <v>-</v>
      </c>
      <c r="L146" s="6" t="str">
        <f t="shared" si="15"/>
        <v>-</v>
      </c>
      <c r="M146" s="6" t="str">
        <f t="shared" si="15"/>
        <v>-</v>
      </c>
      <c r="N146" s="6" t="str">
        <f t="shared" si="15"/>
        <v>-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3</v>
      </c>
      <c r="D148" s="10">
        <v>0</v>
      </c>
      <c r="E148" s="10">
        <v>0</v>
      </c>
      <c r="F148" s="10">
        <v>3</v>
      </c>
      <c r="G148" s="10">
        <v>4</v>
      </c>
      <c r="H148" s="10">
        <v>0</v>
      </c>
      <c r="I148" s="10">
        <v>0</v>
      </c>
      <c r="J148" s="10">
        <v>4</v>
      </c>
      <c r="K148" s="6">
        <f t="shared" ref="K148" si="17">IF(C148=0,"-",(G148-C148)/C148)</f>
        <v>0.33333333333333331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>
        <f t="shared" ref="N148" si="20">IF(F148=0,"-",(J148-F148)/F148)</f>
        <v>0.33333333333333331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0.33333333333333331</v>
      </c>
      <c r="D149" s="6" t="str">
        <f t="shared" si="21"/>
        <v>-</v>
      </c>
      <c r="E149" s="6" t="str">
        <f t="shared" si="21"/>
        <v>-</v>
      </c>
      <c r="F149" s="6">
        <f t="shared" si="21"/>
        <v>0.33333333333333331</v>
      </c>
      <c r="G149" s="6" t="str">
        <f t="shared" si="21"/>
        <v>-</v>
      </c>
      <c r="H149" s="6" t="str">
        <f t="shared" si="21"/>
        <v>-</v>
      </c>
      <c r="I149" s="6" t="str">
        <f t="shared" si="21"/>
        <v>-</v>
      </c>
      <c r="J149" s="6" t="str">
        <f t="shared" si="21"/>
        <v>-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</v>
      </c>
      <c r="D157" s="19">
        <v>4</v>
      </c>
      <c r="E157" s="18">
        <f>IF(C157=0,"-",(D157-C157)/C157)</f>
        <v>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0</v>
      </c>
      <c r="D158" s="19">
        <v>0</v>
      </c>
      <c r="E158" s="18" t="str">
        <f t="shared" ref="E158:E159" si="23">IF(C158=0,"-",(D158-C158)/C158)</f>
        <v>-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0</v>
      </c>
      <c r="E159" s="18">
        <f t="shared" si="23"/>
        <v>-1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0.66666666666666663</v>
      </c>
      <c r="D160" s="18">
        <f>IF(D157=0,"-",D157/(D157+D158+D159))</f>
        <v>1</v>
      </c>
      <c r="E160" s="18">
        <f>IF(OR(C160="-",D160="-"),"-",(D160-C160)/C160)</f>
        <v>0.50000000000000011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2</v>
      </c>
      <c r="D166" s="5">
        <v>0</v>
      </c>
      <c r="E166" s="6">
        <f>IF(C166=0,"-",(D166-C166)/C166)</f>
        <v>-1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1</v>
      </c>
      <c r="D168" s="5">
        <v>0</v>
      </c>
      <c r="E168" s="6">
        <f t="shared" si="24"/>
        <v>-1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0.5</v>
      </c>
      <c r="D169" s="6" t="str">
        <f>IF(D166=0,"-",(D167+D168)/D166)</f>
        <v>-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105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>
        <v>0.5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</v>
      </c>
      <c r="D178" s="5">
        <v>0</v>
      </c>
      <c r="E178" s="6">
        <f>IF(C178=0,"-",(D178-C178)/C178)</f>
        <v>-1</v>
      </c>
      <c r="H178" s="13"/>
    </row>
    <row r="179" spans="2:8" ht="15" thickBot="1" x14ac:dyDescent="0.25">
      <c r="B179" s="4" t="s">
        <v>43</v>
      </c>
      <c r="C179" s="5">
        <v>1</v>
      </c>
      <c r="D179" s="5">
        <v>0</v>
      </c>
      <c r="E179" s="6">
        <f t="shared" ref="E179:E185" si="26">IF(C179=0,"-",(D179-C179)/C179)</f>
        <v>-1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3</v>
      </c>
      <c r="D182" s="5">
        <v>4</v>
      </c>
      <c r="E182" s="6">
        <f t="shared" si="26"/>
        <v>0.33333333333333331</v>
      </c>
      <c r="H182" s="13"/>
    </row>
    <row r="183" spans="2:8" ht="15" thickBot="1" x14ac:dyDescent="0.25">
      <c r="B183" s="4" t="s">
        <v>47</v>
      </c>
      <c r="C183" s="5">
        <v>3</v>
      </c>
      <c r="D183" s="5">
        <v>4</v>
      </c>
      <c r="E183" s="6">
        <f t="shared" si="26"/>
        <v>0.33333333333333331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0</v>
      </c>
      <c r="D185" s="5">
        <v>0</v>
      </c>
      <c r="E185" s="6" t="str">
        <f t="shared" si="26"/>
        <v>-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3</v>
      </c>
      <c r="D197" s="5">
        <v>0</v>
      </c>
      <c r="E197" s="6">
        <f t="shared" ref="E197:E200" si="27">IF(C197=0,"-",(D197-C197)/C197)</f>
        <v>-1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3</v>
      </c>
      <c r="D199" s="5">
        <v>0</v>
      </c>
      <c r="E199" s="6">
        <f t="shared" si="27"/>
        <v>-1</v>
      </c>
    </row>
    <row r="200" spans="2:5" ht="15" thickBot="1" x14ac:dyDescent="0.25">
      <c r="B200" s="4" t="s">
        <v>85</v>
      </c>
      <c r="C200" s="5">
        <v>3</v>
      </c>
      <c r="D200" s="5">
        <v>0</v>
      </c>
      <c r="E200" s="6">
        <f t="shared" si="27"/>
        <v>-1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3</v>
      </c>
      <c r="D208" s="5">
        <v>0</v>
      </c>
      <c r="E208" s="6">
        <f t="shared" si="28"/>
        <v>-1</v>
      </c>
    </row>
    <row r="209" spans="2:5" ht="20.100000000000001" customHeight="1" thickBot="1" x14ac:dyDescent="0.25">
      <c r="B209" s="17" t="s">
        <v>86</v>
      </c>
      <c r="C209" s="5">
        <v>3</v>
      </c>
      <c r="D209" s="5">
        <v>0</v>
      </c>
      <c r="E209" s="6">
        <f t="shared" si="28"/>
        <v>-1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</v>
      </c>
      <c r="D221" s="5">
        <v>2</v>
      </c>
      <c r="E221" s="6">
        <f t="shared" ref="E221:E223" si="30">IF(C221=0,"-",(D221-C221)/C221)</f>
        <v>1</v>
      </c>
    </row>
    <row r="222" spans="2:5" ht="15" thickBot="1" x14ac:dyDescent="0.25">
      <c r="B222" s="16" t="s">
        <v>92</v>
      </c>
      <c r="C222" s="5">
        <v>3</v>
      </c>
      <c r="D222" s="5">
        <v>0</v>
      </c>
      <c r="E222" s="6">
        <f t="shared" si="30"/>
        <v>-1</v>
      </c>
    </row>
    <row r="223" spans="2:5" ht="15" thickBot="1" x14ac:dyDescent="0.25">
      <c r="B223" s="16" t="s">
        <v>93</v>
      </c>
      <c r="C223" s="5">
        <v>1</v>
      </c>
      <c r="D223" s="5">
        <v>4</v>
      </c>
      <c r="E223" s="6">
        <f t="shared" si="30"/>
        <v>3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1" spans="2:5" ht="27" customHeight="1" x14ac:dyDescent="0.2">
      <c r="B11" s="20" t="str">
        <f>Portada!B9</f>
        <v>3º Trimestre 2023</v>
      </c>
    </row>
    <row r="13" spans="2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2:5" ht="20.100000000000001" customHeight="1" thickBot="1" x14ac:dyDescent="0.25">
      <c r="B14" s="4" t="s">
        <v>22</v>
      </c>
      <c r="C14" s="5">
        <v>10541</v>
      </c>
      <c r="D14" s="5">
        <v>10562</v>
      </c>
      <c r="E14" s="6">
        <f>IF(C14&gt;0,(D14-C14)/C14)</f>
        <v>1.9922208519115832E-3</v>
      </c>
    </row>
    <row r="15" spans="2:5" ht="20.100000000000001" customHeight="1" thickBot="1" x14ac:dyDescent="0.25">
      <c r="B15" s="4" t="s">
        <v>17</v>
      </c>
      <c r="C15" s="5">
        <v>10436</v>
      </c>
      <c r="D15" s="5">
        <v>10429</v>
      </c>
      <c r="E15" s="6">
        <f t="shared" ref="E15:E25" si="0">IF(C15&gt;0,(D15-C15)/C15)</f>
        <v>-6.7075507857416636E-4</v>
      </c>
    </row>
    <row r="16" spans="2:5" ht="20.100000000000001" customHeight="1" thickBot="1" x14ac:dyDescent="0.25">
      <c r="B16" s="4" t="s">
        <v>18</v>
      </c>
      <c r="C16" s="5">
        <v>7721</v>
      </c>
      <c r="D16" s="5">
        <v>7936</v>
      </c>
      <c r="E16" s="6">
        <f t="shared" si="0"/>
        <v>2.7846133920476621E-2</v>
      </c>
    </row>
    <row r="17" spans="2:5" ht="20.100000000000001" customHeight="1" thickBot="1" x14ac:dyDescent="0.25">
      <c r="B17" s="4" t="s">
        <v>19</v>
      </c>
      <c r="C17" s="5">
        <v>2715</v>
      </c>
      <c r="D17" s="5">
        <v>2493</v>
      </c>
      <c r="E17" s="6">
        <f t="shared" si="0"/>
        <v>-8.1767955801104977E-2</v>
      </c>
    </row>
    <row r="18" spans="2:5" ht="20.100000000000001" customHeight="1" thickBot="1" x14ac:dyDescent="0.25">
      <c r="B18" s="4" t="s">
        <v>100</v>
      </c>
      <c r="C18" s="5">
        <v>19</v>
      </c>
      <c r="D18" s="5">
        <v>21</v>
      </c>
      <c r="E18" s="6">
        <f>IF(C18=0,"-",(D18-C18)/C18)</f>
        <v>0.10526315789473684</v>
      </c>
    </row>
    <row r="19" spans="2:5" ht="20.100000000000001" customHeight="1" thickBot="1" x14ac:dyDescent="0.25">
      <c r="B19" s="4" t="s">
        <v>101</v>
      </c>
      <c r="C19" s="5">
        <v>8</v>
      </c>
      <c r="D19" s="5">
        <v>8</v>
      </c>
      <c r="E19" s="6">
        <f>IF(C19=0,"-",(D19-C19)/C19)</f>
        <v>0</v>
      </c>
    </row>
    <row r="20" spans="2:5" ht="20.100000000000001" customHeight="1" thickBot="1" x14ac:dyDescent="0.25">
      <c r="B20" s="4" t="s">
        <v>20</v>
      </c>
      <c r="C20" s="6">
        <f>C17/C15</f>
        <v>0.26015714833269454</v>
      </c>
      <c r="D20" s="6">
        <f>D17/D15</f>
        <v>0.23904497075462652</v>
      </c>
      <c r="E20" s="6">
        <f t="shared" si="0"/>
        <v>-8.1151633592897912E-2</v>
      </c>
    </row>
    <row r="21" spans="2:5" ht="30" customHeight="1" thickBot="1" x14ac:dyDescent="0.25">
      <c r="B21" s="4" t="s">
        <v>23</v>
      </c>
      <c r="C21" s="5">
        <v>592</v>
      </c>
      <c r="D21" s="5">
        <v>511</v>
      </c>
      <c r="E21" s="6">
        <f t="shared" si="0"/>
        <v>-0.13682432432432431</v>
      </c>
    </row>
    <row r="22" spans="2:5" ht="20.100000000000001" customHeight="1" thickBot="1" x14ac:dyDescent="0.25">
      <c r="B22" s="4" t="s">
        <v>24</v>
      </c>
      <c r="C22" s="5">
        <v>417</v>
      </c>
      <c r="D22" s="5">
        <v>358</v>
      </c>
      <c r="E22" s="6">
        <f t="shared" si="0"/>
        <v>-0.14148681055155876</v>
      </c>
    </row>
    <row r="23" spans="2:5" ht="20.100000000000001" customHeight="1" thickBot="1" x14ac:dyDescent="0.25">
      <c r="B23" s="4" t="s">
        <v>25</v>
      </c>
      <c r="C23" s="5">
        <v>175</v>
      </c>
      <c r="D23" s="5">
        <v>153</v>
      </c>
      <c r="E23" s="6">
        <f t="shared" si="0"/>
        <v>-0.12571428571428572</v>
      </c>
    </row>
    <row r="24" spans="2:5" ht="20.100000000000001" customHeight="1" thickBot="1" x14ac:dyDescent="0.25">
      <c r="B24" s="4" t="s">
        <v>21</v>
      </c>
      <c r="C24" s="6">
        <f>C23/C21</f>
        <v>0.29560810810810811</v>
      </c>
      <c r="D24" s="6">
        <f t="shared" ref="D24" si="1">D23/D21</f>
        <v>0.299412915851272</v>
      </c>
      <c r="E24" s="6">
        <f t="shared" si="0"/>
        <v>1.2871121051160114E-2</v>
      </c>
    </row>
    <row r="25" spans="2:5" ht="20.100000000000001" customHeight="1" thickBot="1" x14ac:dyDescent="0.25">
      <c r="B25" s="7" t="s">
        <v>26</v>
      </c>
      <c r="C25" s="6">
        <v>0.2373996863485171</v>
      </c>
      <c r="D25" s="6">
        <v>0.23487738922825133</v>
      </c>
      <c r="E25" s="6">
        <f t="shared" si="0"/>
        <v>-1.0624685984474686E-2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2058</v>
      </c>
      <c r="D34" s="5">
        <v>2443</v>
      </c>
      <c r="E34" s="6">
        <f>IF(C34&gt;0,(D34-C34)/C34)</f>
        <v>0.1870748299319728</v>
      </c>
    </row>
    <row r="35" spans="2:5" ht="20.100000000000001" customHeight="1" thickBot="1" x14ac:dyDescent="0.25">
      <c r="B35" s="4" t="s">
        <v>29</v>
      </c>
      <c r="C35" s="5">
        <v>11</v>
      </c>
      <c r="D35" s="5">
        <v>22</v>
      </c>
      <c r="E35" s="6">
        <f t="shared" ref="E35:E37" si="2">IF(C35&gt;0,(D35-C35)/C35)</f>
        <v>1</v>
      </c>
    </row>
    <row r="36" spans="2:5" ht="20.100000000000001" customHeight="1" thickBot="1" x14ac:dyDescent="0.25">
      <c r="B36" s="4" t="s">
        <v>28</v>
      </c>
      <c r="C36" s="5">
        <v>1508</v>
      </c>
      <c r="D36" s="5">
        <v>1944</v>
      </c>
      <c r="E36" s="6">
        <f t="shared" si="2"/>
        <v>0.28912466843501328</v>
      </c>
    </row>
    <row r="37" spans="2:5" ht="20.100000000000001" customHeight="1" thickBot="1" x14ac:dyDescent="0.25">
      <c r="B37" s="4" t="s">
        <v>30</v>
      </c>
      <c r="C37" s="5">
        <v>539</v>
      </c>
      <c r="D37" s="5">
        <v>477</v>
      </c>
      <c r="E37" s="6">
        <f t="shared" si="2"/>
        <v>-0.11502782931354361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1359</v>
      </c>
      <c r="D44" s="5">
        <v>1549</v>
      </c>
      <c r="E44" s="6">
        <f>IF(C44&gt;0,(D44-C44)/C44)</f>
        <v>0.13980868285504047</v>
      </c>
    </row>
    <row r="45" spans="2:5" ht="20.100000000000001" customHeight="1" thickBot="1" x14ac:dyDescent="0.25">
      <c r="B45" s="4" t="s">
        <v>34</v>
      </c>
      <c r="C45" s="5">
        <v>137</v>
      </c>
      <c r="D45" s="5">
        <v>86</v>
      </c>
      <c r="E45" s="6">
        <f t="shared" ref="E45:E51" si="3">IF(C45&gt;0,(D45-C45)/C45)</f>
        <v>-0.37226277372262773</v>
      </c>
    </row>
    <row r="46" spans="2:5" ht="20.100000000000001" customHeight="1" thickBot="1" x14ac:dyDescent="0.25">
      <c r="B46" s="4" t="s">
        <v>31</v>
      </c>
      <c r="C46" s="5">
        <v>314</v>
      </c>
      <c r="D46" s="5">
        <v>660</v>
      </c>
      <c r="E46" s="6">
        <f t="shared" si="3"/>
        <v>1.1019108280254777</v>
      </c>
    </row>
    <row r="47" spans="2:5" ht="20.100000000000001" customHeight="1" thickBot="1" x14ac:dyDescent="0.25">
      <c r="B47" s="4" t="s">
        <v>32</v>
      </c>
      <c r="C47" s="5">
        <v>3000</v>
      </c>
      <c r="D47" s="5">
        <v>3087</v>
      </c>
      <c r="E47" s="6">
        <f t="shared" si="3"/>
        <v>2.9000000000000001E-2</v>
      </c>
    </row>
    <row r="48" spans="2:5" ht="20.100000000000001" customHeight="1" thickBot="1" x14ac:dyDescent="0.25">
      <c r="B48" s="4" t="s">
        <v>35</v>
      </c>
      <c r="C48" s="5">
        <v>1636</v>
      </c>
      <c r="D48" s="5">
        <v>1531</v>
      </c>
      <c r="E48" s="6">
        <f t="shared" si="3"/>
        <v>-6.4180929095354528E-2</v>
      </c>
    </row>
    <row r="49" spans="2:5" ht="20.100000000000001" customHeight="1" thickBot="1" x14ac:dyDescent="0.25">
      <c r="B49" s="4" t="s">
        <v>67</v>
      </c>
      <c r="C49" s="5">
        <v>2038</v>
      </c>
      <c r="D49" s="5">
        <v>2548</v>
      </c>
      <c r="E49" s="6">
        <f t="shared" si="3"/>
        <v>0.25024533856722275</v>
      </c>
    </row>
    <row r="50" spans="2:5" ht="20.100000000000001" customHeight="1" collapsed="1" thickBot="1" x14ac:dyDescent="0.25">
      <c r="B50" s="4" t="s">
        <v>36</v>
      </c>
      <c r="C50" s="6">
        <f>C44/(C44+C45)</f>
        <v>0.90842245989304815</v>
      </c>
      <c r="D50" s="6">
        <f>D44/(D44+D45)</f>
        <v>0.94740061162079514</v>
      </c>
      <c r="E50" s="6">
        <f t="shared" si="3"/>
        <v>4.2907516545040103E-2</v>
      </c>
    </row>
    <row r="51" spans="2:5" ht="20.100000000000001" customHeight="1" thickBot="1" x14ac:dyDescent="0.25">
      <c r="B51" s="4" t="s">
        <v>37</v>
      </c>
      <c r="C51" s="6">
        <f>C47/(C46+C47)</f>
        <v>0.9052504526252263</v>
      </c>
      <c r="D51" s="6">
        <f>D47/(D46+D47)</f>
        <v>0.82385908726981583</v>
      </c>
      <c r="E51" s="6">
        <f t="shared" si="3"/>
        <v>-8.9910328262610098E-2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1525</v>
      </c>
      <c r="D58" s="5">
        <v>1640</v>
      </c>
      <c r="E58" s="6">
        <f>IF(C58&gt;0,(D58-C58)/C58)</f>
        <v>7.5409836065573776E-2</v>
      </c>
    </row>
    <row r="59" spans="2:5" ht="20.100000000000001" customHeight="1" thickBot="1" x14ac:dyDescent="0.25">
      <c r="B59" s="4" t="s">
        <v>41</v>
      </c>
      <c r="C59" s="5">
        <v>998</v>
      </c>
      <c r="D59" s="5">
        <v>1241</v>
      </c>
      <c r="E59" s="6">
        <f t="shared" ref="E59:E63" si="4">IF(C59&gt;0,(D59-C59)/C59)</f>
        <v>0.24348697394789579</v>
      </c>
    </row>
    <row r="60" spans="2:5" ht="20.100000000000001" customHeight="1" thickBot="1" x14ac:dyDescent="0.25">
      <c r="B60" s="4" t="s">
        <v>42</v>
      </c>
      <c r="C60" s="5">
        <v>361</v>
      </c>
      <c r="D60" s="5">
        <v>308</v>
      </c>
      <c r="E60" s="6">
        <f t="shared" si="4"/>
        <v>-0.14681440443213298</v>
      </c>
    </row>
    <row r="61" spans="2:5" ht="20.100000000000001" customHeight="1" collapsed="1" thickBot="1" x14ac:dyDescent="0.25">
      <c r="B61" s="4" t="s">
        <v>98</v>
      </c>
      <c r="C61" s="6">
        <f>(C59+C60)/C58</f>
        <v>0.8911475409836066</v>
      </c>
      <c r="D61" s="6">
        <f>(D59+D60)/D58</f>
        <v>0.94451219512195117</v>
      </c>
      <c r="E61" s="6">
        <f t="shared" si="4"/>
        <v>5.9883073996302771E-2</v>
      </c>
    </row>
    <row r="62" spans="2:5" ht="20.100000000000001" customHeight="1" thickBot="1" x14ac:dyDescent="0.25">
      <c r="B62" s="4" t="s">
        <v>39</v>
      </c>
      <c r="C62" s="6">
        <v>0.87390542907180391</v>
      </c>
      <c r="D62" s="6">
        <v>0.94015151515151518</v>
      </c>
      <c r="E62" s="6">
        <f t="shared" si="4"/>
        <v>7.5804639582194661E-2</v>
      </c>
    </row>
    <row r="63" spans="2:5" ht="20.100000000000001" customHeight="1" thickBot="1" x14ac:dyDescent="0.25">
      <c r="B63" s="4" t="s">
        <v>40</v>
      </c>
      <c r="C63" s="6">
        <v>0.94255874673629247</v>
      </c>
      <c r="D63" s="6">
        <v>0.96250000000000002</v>
      </c>
      <c r="E63" s="6">
        <f t="shared" si="4"/>
        <v>2.1156509695290832E-2</v>
      </c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11437</v>
      </c>
      <c r="D70" s="5">
        <v>12044</v>
      </c>
      <c r="E70" s="6">
        <f t="shared" ref="E70:E75" si="5">IF(C70&gt;0,(D70-C70)/C70)</f>
        <v>5.3073358398181343E-2</v>
      </c>
    </row>
    <row r="71" spans="2:5" ht="20.100000000000001" customHeight="1" thickBot="1" x14ac:dyDescent="0.25">
      <c r="B71" s="4" t="s">
        <v>45</v>
      </c>
      <c r="C71" s="5">
        <v>3348</v>
      </c>
      <c r="D71" s="5">
        <v>3731</v>
      </c>
      <c r="E71" s="6">
        <f t="shared" si="5"/>
        <v>0.11439665471923537</v>
      </c>
    </row>
    <row r="72" spans="2:5" ht="20.100000000000001" customHeight="1" thickBot="1" x14ac:dyDescent="0.25">
      <c r="B72" s="4" t="s">
        <v>43</v>
      </c>
      <c r="C72" s="5">
        <v>13</v>
      </c>
      <c r="D72" s="5">
        <v>19</v>
      </c>
      <c r="E72" s="6">
        <f t="shared" si="5"/>
        <v>0.46153846153846156</v>
      </c>
    </row>
    <row r="73" spans="2:5" ht="20.100000000000001" customHeight="1" thickBot="1" x14ac:dyDescent="0.25">
      <c r="B73" s="4" t="s">
        <v>46</v>
      </c>
      <c r="C73" s="5">
        <v>5869</v>
      </c>
      <c r="D73" s="5">
        <v>6170</v>
      </c>
      <c r="E73" s="6">
        <f t="shared" si="5"/>
        <v>5.1286420173794513E-2</v>
      </c>
    </row>
    <row r="74" spans="2:5" ht="20.100000000000001" customHeight="1" thickBot="1" x14ac:dyDescent="0.25">
      <c r="B74" s="4" t="s">
        <v>47</v>
      </c>
      <c r="C74" s="5">
        <v>1755</v>
      </c>
      <c r="D74" s="5">
        <v>1631</v>
      </c>
      <c r="E74" s="6">
        <f t="shared" si="5"/>
        <v>-7.0655270655270649E-2</v>
      </c>
    </row>
    <row r="75" spans="2:5" ht="20.100000000000001" customHeight="1" thickBot="1" x14ac:dyDescent="0.25">
      <c r="B75" s="4" t="s">
        <v>48</v>
      </c>
      <c r="C75" s="5">
        <v>451</v>
      </c>
      <c r="D75" s="5">
        <v>488</v>
      </c>
      <c r="E75" s="6">
        <f t="shared" si="5"/>
        <v>8.2039911308203997E-2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>IF(C76&gt;0,(D76-C76)/C76,"-")</f>
        <v>-</v>
      </c>
    </row>
    <row r="77" spans="2:5" ht="20.100000000000001" customHeight="1" thickBot="1" x14ac:dyDescent="0.25">
      <c r="B77" s="4" t="s">
        <v>50</v>
      </c>
      <c r="C77" s="5">
        <v>1</v>
      </c>
      <c r="D77" s="5">
        <v>5</v>
      </c>
      <c r="E77" s="6">
        <f>IF(C77&gt;0,(D77-C77)/C77,"-")</f>
        <v>4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422</v>
      </c>
      <c r="D90" s="5">
        <v>335</v>
      </c>
      <c r="E90" s="6">
        <f>IF(C90&gt;0,(D90-C90)/C90,"-")</f>
        <v>-0.20616113744075829</v>
      </c>
    </row>
    <row r="91" spans="2:5" ht="29.25" thickBot="1" x14ac:dyDescent="0.25">
      <c r="B91" s="4" t="s">
        <v>52</v>
      </c>
      <c r="C91" s="5">
        <v>251</v>
      </c>
      <c r="D91" s="5">
        <v>310</v>
      </c>
      <c r="E91" s="6">
        <f t="shared" ref="E91:E93" si="6">IF(C91&gt;0,(D91-C91)/C91,"-")</f>
        <v>0.23505976095617531</v>
      </c>
    </row>
    <row r="92" spans="2:5" ht="29.25" customHeight="1" thickBot="1" x14ac:dyDescent="0.25">
      <c r="B92" s="4" t="s">
        <v>53</v>
      </c>
      <c r="C92" s="5">
        <v>367</v>
      </c>
      <c r="D92" s="5">
        <v>317</v>
      </c>
      <c r="E92" s="6">
        <f t="shared" si="6"/>
        <v>-0.13623978201634879</v>
      </c>
    </row>
    <row r="93" spans="2:5" ht="29.25" customHeight="1" thickBot="1" x14ac:dyDescent="0.25">
      <c r="B93" s="4" t="s">
        <v>54</v>
      </c>
      <c r="C93" s="6">
        <f>(C90+C91)/(C90+C91+C92)</f>
        <v>0.64711538461538465</v>
      </c>
      <c r="D93" s="6">
        <f>(D90+D91)/(D90+D91+D92)</f>
        <v>0.67047817047817049</v>
      </c>
      <c r="E93" s="6">
        <f t="shared" si="6"/>
        <v>3.610296775229907E-2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1048</v>
      </c>
      <c r="D100" s="5">
        <v>965</v>
      </c>
      <c r="E100" s="6">
        <f>IF(C100&gt;0,(D100-C100)/C100,"-")</f>
        <v>-7.9198473282442741E-2</v>
      </c>
    </row>
    <row r="101" spans="2:5" ht="20.100000000000001" customHeight="1" thickBot="1" x14ac:dyDescent="0.25">
      <c r="B101" s="4" t="s">
        <v>41</v>
      </c>
      <c r="C101" s="5">
        <v>492</v>
      </c>
      <c r="D101" s="5">
        <v>457</v>
      </c>
      <c r="E101" s="6">
        <f t="shared" ref="E101:E105" si="7">IF(C101&gt;0,(D101-C101)/C101,"-")</f>
        <v>-7.113821138211382E-2</v>
      </c>
    </row>
    <row r="102" spans="2:5" ht="20.100000000000001" customHeight="1" thickBot="1" x14ac:dyDescent="0.25">
      <c r="B102" s="4" t="s">
        <v>42</v>
      </c>
      <c r="C102" s="5">
        <v>182</v>
      </c>
      <c r="D102" s="5">
        <v>188</v>
      </c>
      <c r="E102" s="6">
        <f t="shared" si="7"/>
        <v>3.2967032967032968E-2</v>
      </c>
    </row>
    <row r="103" spans="2:5" ht="20.100000000000001" customHeight="1" thickBot="1" x14ac:dyDescent="0.25">
      <c r="B103" s="4" t="s">
        <v>98</v>
      </c>
      <c r="C103" s="6">
        <f>(C101+C102)/C100</f>
        <v>0.64312977099236646</v>
      </c>
      <c r="D103" s="6">
        <f>(D101+D102)/D100</f>
        <v>0.66839378238341973</v>
      </c>
      <c r="E103" s="6">
        <f t="shared" si="7"/>
        <v>3.9282913854338027E-2</v>
      </c>
    </row>
    <row r="104" spans="2:5" ht="20.100000000000001" customHeight="1" thickBot="1" x14ac:dyDescent="0.25">
      <c r="B104" s="4" t="s">
        <v>39</v>
      </c>
      <c r="C104" s="6">
        <v>0.62042875157629251</v>
      </c>
      <c r="D104" s="6">
        <v>0.66231884057971013</v>
      </c>
      <c r="E104" s="6">
        <f t="shared" si="7"/>
        <v>6.7517968657947514E-2</v>
      </c>
    </row>
    <row r="105" spans="2:5" ht="20.100000000000001" customHeight="1" thickBot="1" x14ac:dyDescent="0.25">
      <c r="B105" s="4" t="s">
        <v>40</v>
      </c>
      <c r="C105" s="6">
        <v>0.71372549019607845</v>
      </c>
      <c r="D105" s="6">
        <v>0.6836363636363636</v>
      </c>
      <c r="E105" s="6">
        <f t="shared" si="7"/>
        <v>-4.2157842157842233E-2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1435</v>
      </c>
      <c r="D112" s="5">
        <v>1429</v>
      </c>
      <c r="E112" s="6">
        <f>IF(C112&gt;0,(D112-C112)/C112,"-")</f>
        <v>-4.181184668989547E-3</v>
      </c>
    </row>
    <row r="113" spans="2:14" ht="15" thickBot="1" x14ac:dyDescent="0.25">
      <c r="B113" s="4" t="s">
        <v>56</v>
      </c>
      <c r="C113" s="5">
        <v>538</v>
      </c>
      <c r="D113" s="5">
        <v>551</v>
      </c>
      <c r="E113" s="6">
        <f t="shared" ref="E113:E114" si="8">IF(C113&gt;0,(D113-C113)/C113,"-")</f>
        <v>2.4163568773234202E-2</v>
      </c>
    </row>
    <row r="114" spans="2:14" ht="15" thickBot="1" x14ac:dyDescent="0.25">
      <c r="B114" s="4" t="s">
        <v>57</v>
      </c>
      <c r="C114" s="5">
        <v>897</v>
      </c>
      <c r="D114" s="5">
        <v>878</v>
      </c>
      <c r="E114" s="6">
        <f t="shared" si="8"/>
        <v>-2.1181716833890748E-2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4</v>
      </c>
      <c r="D128" s="10">
        <v>4</v>
      </c>
      <c r="E128" s="10">
        <v>4</v>
      </c>
      <c r="F128" s="10">
        <v>12</v>
      </c>
      <c r="G128" s="10">
        <v>6</v>
      </c>
      <c r="H128" s="10">
        <v>2</v>
      </c>
      <c r="I128" s="10">
        <v>1</v>
      </c>
      <c r="J128" s="10">
        <v>9</v>
      </c>
      <c r="K128" s="6">
        <f>IF(C128=0,"-",(G128-C128)/C128)</f>
        <v>0.5</v>
      </c>
      <c r="L128" s="6">
        <f t="shared" ref="L128:N128" si="9">IF(D128=0,"-",(H128-D128)/D128)</f>
        <v>-0.5</v>
      </c>
      <c r="M128" s="6">
        <f t="shared" si="9"/>
        <v>-0.75</v>
      </c>
      <c r="N128" s="6">
        <f t="shared" si="9"/>
        <v>-0.25</v>
      </c>
    </row>
    <row r="129" spans="2:14" ht="15" thickBot="1" x14ac:dyDescent="0.25">
      <c r="B129" s="4" t="s">
        <v>64</v>
      </c>
      <c r="C129" s="10">
        <v>4</v>
      </c>
      <c r="D129" s="10">
        <v>3</v>
      </c>
      <c r="E129" s="10">
        <v>0</v>
      </c>
      <c r="F129" s="10">
        <v>7</v>
      </c>
      <c r="G129" s="10">
        <v>1</v>
      </c>
      <c r="H129" s="10">
        <v>0</v>
      </c>
      <c r="I129" s="10">
        <v>0</v>
      </c>
      <c r="J129" s="10">
        <v>1</v>
      </c>
      <c r="K129" s="6">
        <f t="shared" ref="K129:K133" si="10">IF(C129=0,"-",(G129-C129)/C129)</f>
        <v>-0.75</v>
      </c>
      <c r="L129" s="6">
        <f t="shared" ref="L129:L133" si="11">IF(D129=0,"-",(H129-D129)/D129)</f>
        <v>-1</v>
      </c>
      <c r="M129" s="6" t="str">
        <f t="shared" ref="M129:M133" si="12">IF(E129=0,"-",(I129-E129)/E129)</f>
        <v>-</v>
      </c>
      <c r="N129" s="6">
        <f t="shared" ref="N129:N133" si="13">IF(F129=0,"-",(J129-F129)/F129)</f>
        <v>-0.8571428571428571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0"/>
        <v>-</v>
      </c>
      <c r="L130" s="6" t="str">
        <f t="shared" si="11"/>
        <v>-</v>
      </c>
      <c r="M130" s="6" t="str">
        <f t="shared" si="12"/>
        <v>-</v>
      </c>
      <c r="N130" s="6" t="str">
        <f t="shared" si="13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0"/>
        <v>-</v>
      </c>
      <c r="L131" s="6" t="str">
        <f t="shared" si="11"/>
        <v>-</v>
      </c>
      <c r="M131" s="6" t="str">
        <f t="shared" si="12"/>
        <v>-</v>
      </c>
      <c r="N131" s="6" t="str">
        <f t="shared" si="13"/>
        <v>-</v>
      </c>
    </row>
    <row r="132" spans="2:14" ht="15" thickBot="1" x14ac:dyDescent="0.25">
      <c r="B132" s="4" t="s">
        <v>67</v>
      </c>
      <c r="C132" s="10">
        <v>2</v>
      </c>
      <c r="D132" s="10">
        <v>3</v>
      </c>
      <c r="E132" s="10">
        <v>0</v>
      </c>
      <c r="F132" s="10">
        <v>5</v>
      </c>
      <c r="G132" s="10">
        <v>2</v>
      </c>
      <c r="H132" s="10">
        <v>0</v>
      </c>
      <c r="I132" s="10">
        <v>0</v>
      </c>
      <c r="J132" s="10">
        <v>2</v>
      </c>
      <c r="K132" s="6">
        <f t="shared" si="10"/>
        <v>0</v>
      </c>
      <c r="L132" s="6">
        <f t="shared" si="11"/>
        <v>-1</v>
      </c>
      <c r="M132" s="6" t="str">
        <f t="shared" si="12"/>
        <v>-</v>
      </c>
      <c r="N132" s="6">
        <f t="shared" si="13"/>
        <v>-0.6</v>
      </c>
    </row>
    <row r="133" spans="2:14" ht="15" thickBot="1" x14ac:dyDescent="0.25">
      <c r="B133" s="4" t="s">
        <v>68</v>
      </c>
      <c r="C133" s="10">
        <v>10</v>
      </c>
      <c r="D133" s="10">
        <v>10</v>
      </c>
      <c r="E133" s="10">
        <v>4</v>
      </c>
      <c r="F133" s="10">
        <v>24</v>
      </c>
      <c r="G133" s="10">
        <v>9</v>
      </c>
      <c r="H133" s="10">
        <v>2</v>
      </c>
      <c r="I133" s="10">
        <v>1</v>
      </c>
      <c r="J133" s="10">
        <v>12</v>
      </c>
      <c r="K133" s="6">
        <f t="shared" si="10"/>
        <v>-0.1</v>
      </c>
      <c r="L133" s="6">
        <f t="shared" si="11"/>
        <v>-0.8</v>
      </c>
      <c r="M133" s="6">
        <f t="shared" si="12"/>
        <v>-0.75</v>
      </c>
      <c r="N133" s="6">
        <f t="shared" si="13"/>
        <v>-0.5</v>
      </c>
    </row>
    <row r="134" spans="2:14" ht="15" thickBot="1" x14ac:dyDescent="0.25">
      <c r="B134" s="4" t="s">
        <v>36</v>
      </c>
      <c r="C134" s="6">
        <f>IF(C128=0,"-",C128/(C128+C129))</f>
        <v>0.5</v>
      </c>
      <c r="D134" s="6">
        <f>IF(D128=0,"-",D128/(D128+D129))</f>
        <v>0.5714285714285714</v>
      </c>
      <c r="E134" s="6">
        <f t="shared" ref="E134:J134" si="14">IF(E128=0,"-",E128/(E128+E129))</f>
        <v>1</v>
      </c>
      <c r="F134" s="6">
        <f t="shared" si="14"/>
        <v>0.63157894736842102</v>
      </c>
      <c r="G134" s="6">
        <f t="shared" si="14"/>
        <v>0.8571428571428571</v>
      </c>
      <c r="H134" s="6">
        <f t="shared" si="14"/>
        <v>1</v>
      </c>
      <c r="I134" s="6">
        <f t="shared" si="14"/>
        <v>1</v>
      </c>
      <c r="J134" s="6">
        <f t="shared" si="14"/>
        <v>0.9</v>
      </c>
      <c r="K134" s="6">
        <f>IF(OR(C134="-",G134="-"),"-",(G134-C134)/C134)</f>
        <v>0.71428571428571419</v>
      </c>
      <c r="L134" s="6">
        <f t="shared" ref="L134:N135" si="15">IF(OR(D134="-",H134="-"),"-",(H134-D134)/D134)</f>
        <v>0.75000000000000011</v>
      </c>
      <c r="M134" s="6">
        <f t="shared" si="15"/>
        <v>0</v>
      </c>
      <c r="N134" s="6">
        <f t="shared" si="15"/>
        <v>0.4250000000000001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6">IF(D131=0,"-",D131/(D130+D131))</f>
        <v>-</v>
      </c>
      <c r="E135" s="6" t="str">
        <f t="shared" si="16"/>
        <v>-</v>
      </c>
      <c r="F135" s="6" t="str">
        <f t="shared" si="16"/>
        <v>-</v>
      </c>
      <c r="G135" s="6" t="str">
        <f t="shared" si="16"/>
        <v>-</v>
      </c>
      <c r="H135" s="6" t="str">
        <f t="shared" si="16"/>
        <v>-</v>
      </c>
      <c r="I135" s="6" t="str">
        <f t="shared" si="16"/>
        <v>-</v>
      </c>
      <c r="J135" s="6" t="str">
        <f t="shared" si="16"/>
        <v>-</v>
      </c>
      <c r="K135" s="6" t="str">
        <f>IF(OR(C135="-",G135="-"),"-",(G135-C135)/C135)</f>
        <v>-</v>
      </c>
      <c r="L135" s="6" t="str">
        <f t="shared" si="15"/>
        <v>-</v>
      </c>
      <c r="M135" s="6" t="str">
        <f t="shared" si="15"/>
        <v>-</v>
      </c>
      <c r="N135" s="6" t="str">
        <f t="shared" si="15"/>
        <v>-</v>
      </c>
    </row>
    <row r="136" spans="2:14" x14ac:dyDescent="0.2">
      <c r="C136" s="13"/>
    </row>
    <row r="137" spans="2:14" x14ac:dyDescent="0.2">
      <c r="C137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41</v>
      </c>
      <c r="D143" s="10">
        <v>0</v>
      </c>
      <c r="E143" s="10">
        <v>2</v>
      </c>
      <c r="F143" s="10">
        <v>43</v>
      </c>
      <c r="G143" s="10">
        <v>26</v>
      </c>
      <c r="H143" s="10">
        <v>0</v>
      </c>
      <c r="I143" s="10">
        <v>7</v>
      </c>
      <c r="J143" s="10">
        <v>33</v>
      </c>
      <c r="K143" s="6">
        <f>IF(C143=0,"-",(G143-C143)/C143)</f>
        <v>-0.36585365853658536</v>
      </c>
      <c r="L143" s="6" t="str">
        <f t="shared" ref="L143:N147" si="17">IF(D143=0,"-",(H143-D143)/D143)</f>
        <v>-</v>
      </c>
      <c r="M143" s="6">
        <f t="shared" si="17"/>
        <v>2.5</v>
      </c>
      <c r="N143" s="6">
        <f t="shared" si="17"/>
        <v>-0.23255813953488372</v>
      </c>
    </row>
    <row r="144" spans="2:14" ht="15" thickBot="1" x14ac:dyDescent="0.25">
      <c r="B144" s="4" t="s">
        <v>72</v>
      </c>
      <c r="C144" s="10">
        <v>2</v>
      </c>
      <c r="D144" s="10">
        <v>0</v>
      </c>
      <c r="E144" s="10">
        <v>2</v>
      </c>
      <c r="F144" s="10">
        <v>4</v>
      </c>
      <c r="G144" s="10">
        <v>2</v>
      </c>
      <c r="H144" s="10">
        <v>0</v>
      </c>
      <c r="I144" s="10">
        <v>0</v>
      </c>
      <c r="J144" s="10">
        <v>2</v>
      </c>
      <c r="K144" s="6">
        <f t="shared" ref="K144:K147" si="18">IF(C144=0,"-",(G144-C144)/C144)</f>
        <v>0</v>
      </c>
      <c r="L144" s="6" t="str">
        <f t="shared" si="17"/>
        <v>-</v>
      </c>
      <c r="M144" s="6">
        <f t="shared" si="17"/>
        <v>-1</v>
      </c>
      <c r="N144" s="6">
        <f t="shared" si="17"/>
        <v>-0.5</v>
      </c>
    </row>
    <row r="145" spans="2:14" ht="15" thickBot="1" x14ac:dyDescent="0.25">
      <c r="B145" s="4" t="s">
        <v>73</v>
      </c>
      <c r="C145" s="10">
        <v>133</v>
      </c>
      <c r="D145" s="10">
        <v>0</v>
      </c>
      <c r="E145" s="10">
        <v>33</v>
      </c>
      <c r="F145" s="10">
        <v>166</v>
      </c>
      <c r="G145" s="10">
        <v>161</v>
      </c>
      <c r="H145" s="10">
        <v>0</v>
      </c>
      <c r="I145" s="10">
        <v>40</v>
      </c>
      <c r="J145" s="10">
        <v>201</v>
      </c>
      <c r="K145" s="6">
        <f t="shared" si="18"/>
        <v>0.21052631578947367</v>
      </c>
      <c r="L145" s="6" t="str">
        <f t="shared" si="17"/>
        <v>-</v>
      </c>
      <c r="M145" s="6">
        <f t="shared" si="17"/>
        <v>0.21212121212121213</v>
      </c>
      <c r="N145" s="6">
        <f t="shared" si="17"/>
        <v>0.21084337349397592</v>
      </c>
    </row>
    <row r="146" spans="2:14" ht="15" thickBot="1" x14ac:dyDescent="0.25">
      <c r="B146" s="4" t="s">
        <v>74</v>
      </c>
      <c r="C146" s="10">
        <v>2</v>
      </c>
      <c r="D146" s="10">
        <v>0</v>
      </c>
      <c r="E146" s="10">
        <v>0</v>
      </c>
      <c r="F146" s="10">
        <v>2</v>
      </c>
      <c r="G146" s="10">
        <v>3</v>
      </c>
      <c r="H146" s="10">
        <v>0</v>
      </c>
      <c r="I146" s="10">
        <v>0</v>
      </c>
      <c r="J146" s="10">
        <v>3</v>
      </c>
      <c r="K146" s="6">
        <f t="shared" si="18"/>
        <v>0.5</v>
      </c>
      <c r="L146" s="6" t="str">
        <f t="shared" si="17"/>
        <v>-</v>
      </c>
      <c r="M146" s="6" t="str">
        <f t="shared" si="17"/>
        <v>-</v>
      </c>
      <c r="N146" s="6">
        <f t="shared" si="17"/>
        <v>0.5</v>
      </c>
    </row>
    <row r="147" spans="2:14" ht="15" thickBot="1" x14ac:dyDescent="0.25">
      <c r="B147" s="4" t="s">
        <v>75</v>
      </c>
      <c r="C147" s="10">
        <v>7</v>
      </c>
      <c r="D147" s="10">
        <v>0</v>
      </c>
      <c r="E147" s="10">
        <v>0</v>
      </c>
      <c r="F147" s="10">
        <v>7</v>
      </c>
      <c r="G147" s="10">
        <v>0</v>
      </c>
      <c r="H147" s="10">
        <v>0</v>
      </c>
      <c r="I147" s="10">
        <v>0</v>
      </c>
      <c r="J147" s="10">
        <v>0</v>
      </c>
      <c r="K147" s="6">
        <f t="shared" si="18"/>
        <v>-1</v>
      </c>
      <c r="L147" s="6" t="str">
        <f t="shared" si="17"/>
        <v>-</v>
      </c>
      <c r="M147" s="6" t="str">
        <f t="shared" si="17"/>
        <v>-</v>
      </c>
      <c r="N147" s="6">
        <f t="shared" si="17"/>
        <v>-1</v>
      </c>
    </row>
    <row r="148" spans="2:14" ht="15" thickBot="1" x14ac:dyDescent="0.25">
      <c r="B148" s="7" t="s">
        <v>68</v>
      </c>
      <c r="C148" s="10">
        <v>185</v>
      </c>
      <c r="D148" s="10">
        <v>0</v>
      </c>
      <c r="E148" s="10">
        <v>37</v>
      </c>
      <c r="F148" s="10">
        <v>222</v>
      </c>
      <c r="G148" s="10">
        <v>192</v>
      </c>
      <c r="H148" s="10">
        <v>0</v>
      </c>
      <c r="I148" s="10">
        <v>47</v>
      </c>
      <c r="J148" s="10">
        <v>239</v>
      </c>
      <c r="K148" s="6">
        <f t="shared" ref="K148" si="19">IF(C148=0,"-",(G148-C148)/C148)</f>
        <v>3.783783783783784E-2</v>
      </c>
      <c r="L148" s="6" t="str">
        <f t="shared" ref="L148" si="20">IF(D148=0,"-",(H148-D148)/D148)</f>
        <v>-</v>
      </c>
      <c r="M148" s="6">
        <f t="shared" ref="M148" si="21">IF(E148=0,"-",(I148-E148)/E148)</f>
        <v>0.27027027027027029</v>
      </c>
      <c r="N148" s="6">
        <f t="shared" ref="N148" si="22">IF(F148=0,"-",(J148-F148)/F148)</f>
        <v>7.6576576576576572E-2</v>
      </c>
    </row>
    <row r="149" spans="2:14" ht="29.25" thickBot="1" x14ac:dyDescent="0.25">
      <c r="B149" s="7" t="s">
        <v>76</v>
      </c>
      <c r="C149" s="6">
        <f>IF(C143=0,"-",(C143/(C143+C145)))</f>
        <v>0.23563218390804597</v>
      </c>
      <c r="D149" s="6" t="str">
        <f t="shared" ref="D149:J149" si="23">IF(D143=0,"-",(D143/(D143+D145)))</f>
        <v>-</v>
      </c>
      <c r="E149" s="6">
        <f t="shared" si="23"/>
        <v>5.7142857142857141E-2</v>
      </c>
      <c r="F149" s="6">
        <f t="shared" si="23"/>
        <v>0.20574162679425836</v>
      </c>
      <c r="G149" s="6">
        <f t="shared" si="23"/>
        <v>0.13903743315508021</v>
      </c>
      <c r="H149" s="6" t="str">
        <f t="shared" si="23"/>
        <v>-</v>
      </c>
      <c r="I149" s="6">
        <f t="shared" si="23"/>
        <v>0.14893617021276595</v>
      </c>
      <c r="J149" s="6">
        <f t="shared" si="23"/>
        <v>0.14102564102564102</v>
      </c>
      <c r="K149" s="6">
        <f>IF(OR(C149="-",G149="-"),"-",(G149-C149)/C149)</f>
        <v>-0.40993869831746443</v>
      </c>
      <c r="L149" s="6" t="str">
        <f t="shared" ref="L149:N150" si="24">IF(OR(D149="-",H149="-"),"-",(H149-D149)/D149)</f>
        <v>-</v>
      </c>
      <c r="M149" s="6">
        <f t="shared" si="24"/>
        <v>1.6063829787234043</v>
      </c>
      <c r="N149" s="6">
        <f t="shared" si="24"/>
        <v>-0.31454979129397731</v>
      </c>
    </row>
    <row r="150" spans="2:14" ht="29.25" thickBot="1" x14ac:dyDescent="0.25">
      <c r="B150" s="7" t="s">
        <v>77</v>
      </c>
      <c r="C150" s="6">
        <f>IF(C144=0,"-",(C144/(C144+C146)))</f>
        <v>0.5</v>
      </c>
      <c r="D150" s="6" t="str">
        <f t="shared" ref="D150:J150" si="25">IF(D144=0,"-",(D144/(D144+D146)))</f>
        <v>-</v>
      </c>
      <c r="E150" s="6">
        <f t="shared" si="25"/>
        <v>1</v>
      </c>
      <c r="F150" s="6">
        <f t="shared" si="25"/>
        <v>0.66666666666666663</v>
      </c>
      <c r="G150" s="6">
        <f t="shared" si="25"/>
        <v>0.4</v>
      </c>
      <c r="H150" s="6" t="str">
        <f t="shared" si="25"/>
        <v>-</v>
      </c>
      <c r="I150" s="6" t="str">
        <f t="shared" si="25"/>
        <v>-</v>
      </c>
      <c r="J150" s="6">
        <f t="shared" si="25"/>
        <v>0.4</v>
      </c>
      <c r="K150" s="6">
        <f>IF(OR(C150="-",G150="-"),"-",(G150-C150)/C150)</f>
        <v>-0.19999999999999996</v>
      </c>
      <c r="L150" s="6" t="str">
        <f t="shared" si="24"/>
        <v>-</v>
      </c>
      <c r="M150" s="6" t="str">
        <f t="shared" si="24"/>
        <v>-</v>
      </c>
      <c r="N150" s="6">
        <f t="shared" si="24"/>
        <v>-0.39999999999999991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2" spans="2:14" ht="14.25" x14ac:dyDescent="0.2">
      <c r="B152" s="7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150</v>
      </c>
      <c r="D157" s="19">
        <v>164</v>
      </c>
      <c r="E157" s="18">
        <f>IF(C157=0,"-",(D157-C157)/C157)</f>
        <v>9.3333333333333338E-2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30</v>
      </c>
      <c r="D158" s="19">
        <v>28</v>
      </c>
      <c r="E158" s="18">
        <f t="shared" ref="E158:E159" si="26">IF(C158=0,"-",(D158-C158)/C158)</f>
        <v>-6.6666666666666666E-2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6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0.83333333333333337</v>
      </c>
      <c r="D160" s="18">
        <f>IF(D157=0,"-",D157/(D157+D158+D159))</f>
        <v>0.85416666666666663</v>
      </c>
      <c r="E160" s="18">
        <f>IF(OR(C160="-",D160="-"),"-",(D160-C160)/C160)</f>
        <v>2.4999999999999911E-2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5" thickBot="1" x14ac:dyDescent="0.25">
      <c r="B161" s="4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19</v>
      </c>
      <c r="D166" s="5">
        <v>10</v>
      </c>
      <c r="E166" s="6">
        <f t="shared" ref="E166:E168" si="27">IF(C166=0,"-",(D166-C166)/C166)</f>
        <v>-0.47368421052631576</v>
      </c>
    </row>
    <row r="167" spans="2:14" ht="20.100000000000001" customHeight="1" thickBot="1" x14ac:dyDescent="0.25">
      <c r="B167" s="4" t="s">
        <v>41</v>
      </c>
      <c r="C167" s="5">
        <v>10</v>
      </c>
      <c r="D167" s="5">
        <v>5</v>
      </c>
      <c r="E167" s="6">
        <f t="shared" si="27"/>
        <v>-0.5</v>
      </c>
    </row>
    <row r="168" spans="2:14" ht="20.100000000000001" customHeight="1" thickBot="1" x14ac:dyDescent="0.25">
      <c r="B168" s="4" t="s">
        <v>42</v>
      </c>
      <c r="C168" s="5">
        <v>2</v>
      </c>
      <c r="D168" s="5">
        <v>4</v>
      </c>
      <c r="E168" s="6">
        <f t="shared" si="27"/>
        <v>1</v>
      </c>
    </row>
    <row r="169" spans="2:14" ht="20.100000000000001" customHeight="1" thickBot="1" x14ac:dyDescent="0.25">
      <c r="B169" s="4" t="s">
        <v>98</v>
      </c>
      <c r="C169" s="6">
        <f>IF(C166=0,"-",(C167+C168)/C166)</f>
        <v>0.63157894736842102</v>
      </c>
      <c r="D169" s="6">
        <f>IF(D166=0,"-",(D167+D168)/D166)</f>
        <v>0.9</v>
      </c>
      <c r="E169" s="6">
        <f t="shared" ref="E169:E171" si="28">IF(OR(C169="-",D169="-"),"-",(D169-C169)/C169)</f>
        <v>0.4250000000000001</v>
      </c>
    </row>
    <row r="170" spans="2:14" ht="20.100000000000001" customHeight="1" thickBot="1" x14ac:dyDescent="0.25">
      <c r="B170" s="4" t="s">
        <v>39</v>
      </c>
      <c r="C170" s="6">
        <v>0.66666666666666663</v>
      </c>
      <c r="D170" s="6">
        <v>1</v>
      </c>
      <c r="E170" s="6">
        <f t="shared" si="28"/>
        <v>0.50000000000000011</v>
      </c>
    </row>
    <row r="171" spans="2:14" ht="20.100000000000001" customHeight="1" thickBot="1" x14ac:dyDescent="0.25">
      <c r="B171" s="4" t="s">
        <v>40</v>
      </c>
      <c r="C171" s="6">
        <v>0.5</v>
      </c>
      <c r="D171" s="6">
        <v>0.8</v>
      </c>
      <c r="E171" s="6">
        <f t="shared" si="28"/>
        <v>0.60000000000000009</v>
      </c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18</v>
      </c>
      <c r="D178" s="5">
        <v>18</v>
      </c>
      <c r="E178" s="6">
        <f>IF(C178=0,"-",(D178-C178)/C178)</f>
        <v>0</v>
      </c>
      <c r="H178" s="13"/>
    </row>
    <row r="179" spans="2:8" ht="15" thickBot="1" x14ac:dyDescent="0.25">
      <c r="B179" s="4" t="s">
        <v>43</v>
      </c>
      <c r="C179" s="5">
        <v>13</v>
      </c>
      <c r="D179" s="5">
        <v>10</v>
      </c>
      <c r="E179" s="6">
        <f t="shared" ref="E179:E185" si="29">IF(C179=0,"-",(D179-C179)/C179)</f>
        <v>-0.23076923076923078</v>
      </c>
      <c r="H179" s="13"/>
    </row>
    <row r="180" spans="2:8" ht="15" thickBot="1" x14ac:dyDescent="0.25">
      <c r="B180" s="4" t="s">
        <v>47</v>
      </c>
      <c r="C180" s="5">
        <v>3</v>
      </c>
      <c r="D180" s="5">
        <v>6</v>
      </c>
      <c r="E180" s="6">
        <f t="shared" si="29"/>
        <v>1</v>
      </c>
      <c r="H180" s="13"/>
    </row>
    <row r="181" spans="2:8" ht="15" thickBot="1" x14ac:dyDescent="0.25">
      <c r="B181" s="4" t="s">
        <v>78</v>
      </c>
      <c r="C181" s="5">
        <v>2</v>
      </c>
      <c r="D181" s="5">
        <v>2</v>
      </c>
      <c r="E181" s="6">
        <f t="shared" si="29"/>
        <v>0</v>
      </c>
      <c r="H181" s="13"/>
    </row>
    <row r="182" spans="2:8" ht="15" thickBot="1" x14ac:dyDescent="0.25">
      <c r="B182" s="15" t="s">
        <v>79</v>
      </c>
      <c r="C182" s="5">
        <v>240</v>
      </c>
      <c r="D182" s="5">
        <v>193</v>
      </c>
      <c r="E182" s="6">
        <f t="shared" si="29"/>
        <v>-0.19583333333333333</v>
      </c>
      <c r="H182" s="13"/>
    </row>
    <row r="183" spans="2:8" ht="15" thickBot="1" x14ac:dyDescent="0.25">
      <c r="B183" s="4" t="s">
        <v>47</v>
      </c>
      <c r="C183" s="5">
        <v>220</v>
      </c>
      <c r="D183" s="5">
        <v>162</v>
      </c>
      <c r="E183" s="6">
        <f t="shared" si="29"/>
        <v>-0.26363636363636361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9"/>
        <v>-</v>
      </c>
      <c r="H184" s="13"/>
    </row>
    <row r="185" spans="2:8" ht="15" thickBot="1" x14ac:dyDescent="0.25">
      <c r="B185" s="4" t="s">
        <v>80</v>
      </c>
      <c r="C185" s="5">
        <v>20</v>
      </c>
      <c r="D185" s="5">
        <v>31</v>
      </c>
      <c r="E185" s="6">
        <f t="shared" si="29"/>
        <v>0.55000000000000004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10</v>
      </c>
      <c r="D197" s="5">
        <v>15</v>
      </c>
      <c r="E197" s="6">
        <f t="shared" ref="E197:E200" si="30">IF(C197=0,"-",(D197-C197)/C197)</f>
        <v>0.5</v>
      </c>
    </row>
    <row r="198" spans="2:5" ht="15" thickBot="1" x14ac:dyDescent="0.25">
      <c r="B198" s="4" t="s">
        <v>83</v>
      </c>
      <c r="C198" s="5">
        <v>1</v>
      </c>
      <c r="D198" s="5">
        <v>3</v>
      </c>
      <c r="E198" s="6">
        <f t="shared" si="30"/>
        <v>2</v>
      </c>
    </row>
    <row r="199" spans="2:5" ht="15" thickBot="1" x14ac:dyDescent="0.25">
      <c r="B199" s="4" t="s">
        <v>84</v>
      </c>
      <c r="C199" s="5">
        <v>11</v>
      </c>
      <c r="D199" s="5">
        <v>18</v>
      </c>
      <c r="E199" s="6">
        <f t="shared" si="30"/>
        <v>0.63636363636363635</v>
      </c>
    </row>
    <row r="200" spans="2:5" ht="15" thickBot="1" x14ac:dyDescent="0.25">
      <c r="B200" s="4" t="s">
        <v>85</v>
      </c>
      <c r="C200" s="5">
        <v>9</v>
      </c>
      <c r="D200" s="5">
        <v>11</v>
      </c>
      <c r="E200" s="6">
        <f t="shared" si="30"/>
        <v>0.22222222222222221</v>
      </c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31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10</v>
      </c>
      <c r="D208" s="5">
        <v>15</v>
      </c>
      <c r="E208" s="6">
        <f t="shared" si="31"/>
        <v>0.5</v>
      </c>
    </row>
    <row r="209" spans="2:5" ht="20.100000000000001" customHeight="1" thickBot="1" x14ac:dyDescent="0.25">
      <c r="B209" s="17" t="s">
        <v>86</v>
      </c>
      <c r="C209" s="5">
        <v>8</v>
      </c>
      <c r="D209" s="5">
        <v>15</v>
      </c>
      <c r="E209" s="6">
        <f t="shared" si="31"/>
        <v>0.875</v>
      </c>
    </row>
    <row r="210" spans="2:5" ht="20.100000000000001" customHeight="1" thickBot="1" x14ac:dyDescent="0.25">
      <c r="B210" s="17" t="s">
        <v>87</v>
      </c>
      <c r="C210" s="5">
        <v>2</v>
      </c>
      <c r="D210" s="5">
        <v>0</v>
      </c>
      <c r="E210" s="6">
        <f t="shared" si="31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1</v>
      </c>
      <c r="D212" s="5">
        <v>3</v>
      </c>
      <c r="E212" s="6">
        <f>IF(C212=0,"-",(D212-C212)/C212)</f>
        <v>2</v>
      </c>
    </row>
    <row r="213" spans="2:5" ht="15" thickBot="1" x14ac:dyDescent="0.25">
      <c r="B213" s="17" t="s">
        <v>86</v>
      </c>
      <c r="C213" s="5">
        <v>1</v>
      </c>
      <c r="D213" s="5">
        <v>3</v>
      </c>
      <c r="E213" s="6">
        <f t="shared" ref="E213:E214" si="32">IF(C213=0,"-",(D213-C213)/C213)</f>
        <v>2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32"/>
        <v>-</v>
      </c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24</v>
      </c>
      <c r="D221" s="5">
        <v>60</v>
      </c>
      <c r="E221" s="6">
        <f t="shared" ref="E221:E223" si="33">IF(C221=0,"-",(D221-C221)/C221)</f>
        <v>1.5</v>
      </c>
    </row>
    <row r="222" spans="2:5" ht="15" thickBot="1" x14ac:dyDescent="0.25">
      <c r="B222" s="16" t="s">
        <v>92</v>
      </c>
      <c r="C222" s="5">
        <v>16</v>
      </c>
      <c r="D222" s="5">
        <v>25</v>
      </c>
      <c r="E222" s="6">
        <f t="shared" si="33"/>
        <v>0.5625</v>
      </c>
    </row>
    <row r="223" spans="2:5" ht="15" thickBot="1" x14ac:dyDescent="0.25">
      <c r="B223" s="16" t="s">
        <v>93</v>
      </c>
      <c r="C223" s="5">
        <v>58</v>
      </c>
      <c r="D223" s="5">
        <v>103</v>
      </c>
      <c r="E223" s="6">
        <f t="shared" si="33"/>
        <v>0.77586206896551724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fitToWidth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1273</v>
      </c>
      <c r="D14" s="5">
        <v>1558</v>
      </c>
      <c r="E14" s="6">
        <f>IF(C14&gt;0,(D14-C14)/C14)</f>
        <v>0.22388059701492538</v>
      </c>
    </row>
    <row r="15" spans="1:5" ht="20.100000000000001" customHeight="1" thickBot="1" x14ac:dyDescent="0.25">
      <c r="B15" s="4" t="s">
        <v>17</v>
      </c>
      <c r="C15" s="5">
        <v>1192</v>
      </c>
      <c r="D15" s="5">
        <v>1451</v>
      </c>
      <c r="E15" s="6">
        <f t="shared" ref="E15:E25" si="0">IF(C15&gt;0,(D15-C15)/C15)</f>
        <v>0.21728187919463088</v>
      </c>
    </row>
    <row r="16" spans="1:5" ht="20.100000000000001" customHeight="1" thickBot="1" x14ac:dyDescent="0.25">
      <c r="B16" s="4" t="s">
        <v>18</v>
      </c>
      <c r="C16" s="5">
        <v>672</v>
      </c>
      <c r="D16" s="5">
        <v>809</v>
      </c>
      <c r="E16" s="6">
        <f t="shared" si="0"/>
        <v>0.20386904761904762</v>
      </c>
    </row>
    <row r="17" spans="2:5" ht="20.100000000000001" customHeight="1" thickBot="1" x14ac:dyDescent="0.25">
      <c r="B17" s="4" t="s">
        <v>19</v>
      </c>
      <c r="C17" s="5">
        <v>520</v>
      </c>
      <c r="D17" s="5">
        <v>642</v>
      </c>
      <c r="E17" s="6">
        <f t="shared" si="0"/>
        <v>0.23461538461538461</v>
      </c>
    </row>
    <row r="18" spans="2:5" ht="20.100000000000001" customHeight="1" thickBot="1" x14ac:dyDescent="0.25">
      <c r="B18" s="4" t="s">
        <v>100</v>
      </c>
      <c r="C18" s="5">
        <v>9</v>
      </c>
      <c r="D18" s="5">
        <v>12</v>
      </c>
      <c r="E18" s="6">
        <f>IF(C18=0,"-",(D18-C18)/C18)</f>
        <v>0.33333333333333331</v>
      </c>
    </row>
    <row r="19" spans="2:5" ht="20.100000000000001" customHeight="1" thickBot="1" x14ac:dyDescent="0.25">
      <c r="B19" s="4" t="s">
        <v>101</v>
      </c>
      <c r="C19" s="5">
        <v>7</v>
      </c>
      <c r="D19" s="5">
        <v>1</v>
      </c>
      <c r="E19" s="6">
        <f>IF(C19=0,"-",(D19-C19)/C19)</f>
        <v>-0.8571428571428571</v>
      </c>
    </row>
    <row r="20" spans="2:5" ht="20.100000000000001" customHeight="1" thickBot="1" x14ac:dyDescent="0.25">
      <c r="B20" s="4" t="s">
        <v>20</v>
      </c>
      <c r="C20" s="6">
        <f>C17/C15</f>
        <v>0.43624161073825501</v>
      </c>
      <c r="D20" s="6">
        <f>D17/D15</f>
        <v>0.44245348035837356</v>
      </c>
      <c r="E20" s="6">
        <f t="shared" si="0"/>
        <v>1.4239516513810212E-2</v>
      </c>
    </row>
    <row r="21" spans="2:5" ht="30" customHeight="1" thickBot="1" x14ac:dyDescent="0.25">
      <c r="B21" s="4" t="s">
        <v>23</v>
      </c>
      <c r="C21" s="5">
        <v>218</v>
      </c>
      <c r="D21" s="5">
        <v>250</v>
      </c>
      <c r="E21" s="6">
        <f t="shared" si="0"/>
        <v>0.14678899082568808</v>
      </c>
    </row>
    <row r="22" spans="2:5" ht="20.100000000000001" customHeight="1" thickBot="1" x14ac:dyDescent="0.25">
      <c r="B22" s="4" t="s">
        <v>24</v>
      </c>
      <c r="C22" s="5">
        <v>120</v>
      </c>
      <c r="D22" s="5">
        <v>112</v>
      </c>
      <c r="E22" s="6">
        <f t="shared" si="0"/>
        <v>-6.6666666666666666E-2</v>
      </c>
    </row>
    <row r="23" spans="2:5" ht="20.100000000000001" customHeight="1" thickBot="1" x14ac:dyDescent="0.25">
      <c r="B23" s="4" t="s">
        <v>25</v>
      </c>
      <c r="C23" s="5">
        <v>98</v>
      </c>
      <c r="D23" s="5">
        <v>138</v>
      </c>
      <c r="E23" s="6">
        <f t="shared" si="0"/>
        <v>0.40816326530612246</v>
      </c>
    </row>
    <row r="24" spans="2:5" ht="20.100000000000001" customHeight="1" thickBot="1" x14ac:dyDescent="0.25">
      <c r="B24" s="4" t="s">
        <v>21</v>
      </c>
      <c r="C24" s="6">
        <f>C23/C21</f>
        <v>0.44954128440366975</v>
      </c>
      <c r="D24" s="6">
        <f t="shared" ref="D24" si="1">D23/D21</f>
        <v>0.55200000000000005</v>
      </c>
      <c r="E24" s="6">
        <f t="shared" si="0"/>
        <v>0.22791836734693882</v>
      </c>
    </row>
    <row r="25" spans="2:5" ht="20.100000000000001" customHeight="1" thickBot="1" x14ac:dyDescent="0.25">
      <c r="B25" s="7" t="s">
        <v>26</v>
      </c>
      <c r="C25" s="6">
        <v>0.1776879400273389</v>
      </c>
      <c r="D25" s="6">
        <v>0.21241554981371552</v>
      </c>
      <c r="E25" s="6">
        <f t="shared" si="0"/>
        <v>0.19544156897217371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276</v>
      </c>
      <c r="D34" s="5">
        <v>289</v>
      </c>
      <c r="E34" s="6">
        <f>IF(C34&gt;0,(D34-C34)/C34,"-")</f>
        <v>4.710144927536232E-2</v>
      </c>
    </row>
    <row r="35" spans="2:5" ht="20.100000000000001" customHeight="1" thickBot="1" x14ac:dyDescent="0.25">
      <c r="B35" s="4" t="s">
        <v>29</v>
      </c>
      <c r="C35" s="5">
        <v>3</v>
      </c>
      <c r="D35" s="5">
        <v>0</v>
      </c>
      <c r="E35" s="6">
        <f t="shared" ref="E35:E37" si="2">IF(C35&gt;0,(D35-C35)/C35,"-")</f>
        <v>-1</v>
      </c>
    </row>
    <row r="36" spans="2:5" ht="20.100000000000001" customHeight="1" thickBot="1" x14ac:dyDescent="0.25">
      <c r="B36" s="4" t="s">
        <v>28</v>
      </c>
      <c r="C36" s="5">
        <v>229</v>
      </c>
      <c r="D36" s="5">
        <v>248</v>
      </c>
      <c r="E36" s="6">
        <f t="shared" si="2"/>
        <v>8.296943231441048E-2</v>
      </c>
    </row>
    <row r="37" spans="2:5" ht="20.100000000000001" customHeight="1" thickBot="1" x14ac:dyDescent="0.25">
      <c r="B37" s="4" t="s">
        <v>30</v>
      </c>
      <c r="C37" s="5">
        <v>44</v>
      </c>
      <c r="D37" s="5">
        <v>41</v>
      </c>
      <c r="E37" s="6">
        <f t="shared" si="2"/>
        <v>-6.8181818181818177E-2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169</v>
      </c>
      <c r="D44" s="5">
        <v>263</v>
      </c>
      <c r="E44" s="6">
        <f>IF(C44&gt;0,(D44-C44)/C44,"-")</f>
        <v>0.55621301775147924</v>
      </c>
    </row>
    <row r="45" spans="2:5" ht="20.100000000000001" customHeight="1" thickBot="1" x14ac:dyDescent="0.25">
      <c r="B45" s="4" t="s">
        <v>34</v>
      </c>
      <c r="C45" s="5">
        <v>6</v>
      </c>
      <c r="D45" s="5">
        <v>15</v>
      </c>
      <c r="E45" s="6">
        <f t="shared" ref="E45:E51" si="3">IF(C45&gt;0,(D45-C45)/C45,"-")</f>
        <v>1.5</v>
      </c>
    </row>
    <row r="46" spans="2:5" ht="20.100000000000001" customHeight="1" thickBot="1" x14ac:dyDescent="0.25">
      <c r="B46" s="4" t="s">
        <v>31</v>
      </c>
      <c r="C46" s="5">
        <v>21</v>
      </c>
      <c r="D46" s="5">
        <v>26</v>
      </c>
      <c r="E46" s="6">
        <f t="shared" si="3"/>
        <v>0.23809523809523808</v>
      </c>
    </row>
    <row r="47" spans="2:5" ht="20.100000000000001" customHeight="1" thickBot="1" x14ac:dyDescent="0.25">
      <c r="B47" s="4" t="s">
        <v>32</v>
      </c>
      <c r="C47" s="5">
        <v>395</v>
      </c>
      <c r="D47" s="5">
        <v>407</v>
      </c>
      <c r="E47" s="6">
        <f t="shared" si="3"/>
        <v>3.0379746835443037E-2</v>
      </c>
    </row>
    <row r="48" spans="2:5" ht="20.100000000000001" customHeight="1" thickBot="1" x14ac:dyDescent="0.25">
      <c r="B48" s="4" t="s">
        <v>35</v>
      </c>
      <c r="C48" s="5">
        <v>136</v>
      </c>
      <c r="D48" s="5">
        <v>180</v>
      </c>
      <c r="E48" s="6">
        <f t="shared" si="3"/>
        <v>0.3235294117647059</v>
      </c>
    </row>
    <row r="49" spans="2:5" ht="20.100000000000001" customHeight="1" thickBot="1" x14ac:dyDescent="0.25">
      <c r="B49" s="4" t="s">
        <v>67</v>
      </c>
      <c r="C49" s="5">
        <v>305</v>
      </c>
      <c r="D49" s="5">
        <v>372</v>
      </c>
      <c r="E49" s="6">
        <f t="shared" si="3"/>
        <v>0.21967213114754097</v>
      </c>
    </row>
    <row r="50" spans="2:5" ht="20.100000000000001" customHeight="1" collapsed="1" thickBot="1" x14ac:dyDescent="0.25">
      <c r="B50" s="4" t="s">
        <v>36</v>
      </c>
      <c r="C50" s="6">
        <f>C44/(C44+C45)</f>
        <v>0.96571428571428575</v>
      </c>
      <c r="D50" s="6">
        <f>D44/(D44+D45)</f>
        <v>0.9460431654676259</v>
      </c>
      <c r="E50" s="6">
        <f t="shared" si="3"/>
        <v>-2.036950321399688E-2</v>
      </c>
    </row>
    <row r="51" spans="2:5" ht="20.100000000000001" customHeight="1" thickBot="1" x14ac:dyDescent="0.25">
      <c r="B51" s="4" t="s">
        <v>37</v>
      </c>
      <c r="C51" s="6">
        <f>C47/(C46+C47)</f>
        <v>0.94951923076923073</v>
      </c>
      <c r="D51" s="6">
        <f t="shared" ref="D51" si="4">D47/(D46+D47)</f>
        <v>0.93995381062355654</v>
      </c>
      <c r="E51" s="6">
        <f t="shared" si="3"/>
        <v>-1.0073961469874586E-2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178</v>
      </c>
      <c r="D58" s="5">
        <v>278</v>
      </c>
      <c r="E58" s="6">
        <f>IF(C58&gt;0,(D58-C58)/C58,"-")</f>
        <v>0.5617977528089888</v>
      </c>
    </row>
    <row r="59" spans="2:5" ht="20.100000000000001" customHeight="1" thickBot="1" x14ac:dyDescent="0.25">
      <c r="B59" s="4" t="s">
        <v>41</v>
      </c>
      <c r="C59" s="5">
        <v>98</v>
      </c>
      <c r="D59" s="5">
        <v>133</v>
      </c>
      <c r="E59" s="6">
        <f t="shared" ref="E59:E63" si="5">IF(C59&gt;0,(D59-C59)/C59,"-")</f>
        <v>0.35714285714285715</v>
      </c>
    </row>
    <row r="60" spans="2:5" ht="20.100000000000001" customHeight="1" thickBot="1" x14ac:dyDescent="0.25">
      <c r="B60" s="4" t="s">
        <v>42</v>
      </c>
      <c r="C60" s="5">
        <v>74</v>
      </c>
      <c r="D60" s="5">
        <v>130</v>
      </c>
      <c r="E60" s="6">
        <f t="shared" si="5"/>
        <v>0.7567567567567568</v>
      </c>
    </row>
    <row r="61" spans="2:5" ht="20.100000000000001" customHeight="1" collapsed="1" thickBot="1" x14ac:dyDescent="0.25">
      <c r="B61" s="4" t="s">
        <v>98</v>
      </c>
      <c r="C61" s="6">
        <f>(C59+C60)/C58</f>
        <v>0.9662921348314607</v>
      </c>
      <c r="D61" s="6">
        <f>(D59+D60)/D58</f>
        <v>0.9460431654676259</v>
      </c>
      <c r="E61" s="6">
        <f t="shared" si="5"/>
        <v>-2.0955328760247641E-2</v>
      </c>
    </row>
    <row r="62" spans="2:5" ht="20.100000000000001" customHeight="1" thickBot="1" x14ac:dyDescent="0.25">
      <c r="B62" s="4" t="s">
        <v>39</v>
      </c>
      <c r="C62" s="6">
        <v>0.96078431372549022</v>
      </c>
      <c r="D62" s="6">
        <v>0.91724137931034477</v>
      </c>
      <c r="E62" s="6">
        <f t="shared" si="5"/>
        <v>-4.5320197044335063E-2</v>
      </c>
    </row>
    <row r="63" spans="2:5" ht="20.100000000000001" customHeight="1" thickBot="1" x14ac:dyDescent="0.25">
      <c r="B63" s="4" t="s">
        <v>40</v>
      </c>
      <c r="C63" s="6">
        <v>0.97368421052631582</v>
      </c>
      <c r="D63" s="6">
        <v>0.97744360902255634</v>
      </c>
      <c r="E63" s="6">
        <f t="shared" si="5"/>
        <v>3.8610038610037752E-3</v>
      </c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1201</v>
      </c>
      <c r="D70" s="5">
        <v>1508</v>
      </c>
      <c r="E70" s="6">
        <f>IF(C70&gt;0,(D70-C70)/C70,"-")</f>
        <v>0.25562031640299748</v>
      </c>
    </row>
    <row r="71" spans="2:5" ht="20.100000000000001" customHeight="1" thickBot="1" x14ac:dyDescent="0.25">
      <c r="B71" s="4" t="s">
        <v>45</v>
      </c>
      <c r="C71" s="5">
        <v>374</v>
      </c>
      <c r="D71" s="5">
        <v>568</v>
      </c>
      <c r="E71" s="6">
        <f t="shared" ref="E71:E77" si="6">IF(C71&gt;0,(D71-C71)/C71,"-")</f>
        <v>0.51871657754010692</v>
      </c>
    </row>
    <row r="72" spans="2:5" ht="20.100000000000001" customHeight="1" thickBot="1" x14ac:dyDescent="0.25">
      <c r="B72" s="4" t="s">
        <v>43</v>
      </c>
      <c r="C72" s="5">
        <v>4</v>
      </c>
      <c r="D72" s="5">
        <v>4</v>
      </c>
      <c r="E72" s="6">
        <f t="shared" si="6"/>
        <v>0</v>
      </c>
    </row>
    <row r="73" spans="2:5" ht="20.100000000000001" customHeight="1" thickBot="1" x14ac:dyDescent="0.25">
      <c r="B73" s="4" t="s">
        <v>46</v>
      </c>
      <c r="C73" s="5">
        <v>619</v>
      </c>
      <c r="D73" s="5">
        <v>656</v>
      </c>
      <c r="E73" s="6">
        <f t="shared" si="6"/>
        <v>5.9773828756058162E-2</v>
      </c>
    </row>
    <row r="74" spans="2:5" ht="20.100000000000001" customHeight="1" thickBot="1" x14ac:dyDescent="0.25">
      <c r="B74" s="4" t="s">
        <v>47</v>
      </c>
      <c r="C74" s="5">
        <v>161</v>
      </c>
      <c r="D74" s="5">
        <v>204</v>
      </c>
      <c r="E74" s="6">
        <f t="shared" si="6"/>
        <v>0.26708074534161491</v>
      </c>
    </row>
    <row r="75" spans="2:5" ht="20.100000000000001" customHeight="1" thickBot="1" x14ac:dyDescent="0.25">
      <c r="B75" s="4" t="s">
        <v>48</v>
      </c>
      <c r="C75" s="5">
        <v>43</v>
      </c>
      <c r="D75" s="5">
        <v>76</v>
      </c>
      <c r="E75" s="6">
        <f t="shared" si="6"/>
        <v>0.76744186046511631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65</v>
      </c>
      <c r="D90" s="5">
        <v>63</v>
      </c>
      <c r="E90" s="6">
        <f>IF(C90&gt;0,(D90-C90)/C90,"-")</f>
        <v>-3.0769230769230771E-2</v>
      </c>
    </row>
    <row r="91" spans="2:5" ht="29.25" thickBot="1" x14ac:dyDescent="0.25">
      <c r="B91" s="4" t="s">
        <v>52</v>
      </c>
      <c r="C91" s="5">
        <v>49</v>
      </c>
      <c r="D91" s="5">
        <v>59</v>
      </c>
      <c r="E91" s="6">
        <f t="shared" ref="E91:E93" si="7">IF(C91&gt;0,(D91-C91)/C91,"-")</f>
        <v>0.20408163265306123</v>
      </c>
    </row>
    <row r="92" spans="2:5" ht="29.25" customHeight="1" thickBot="1" x14ac:dyDescent="0.25">
      <c r="B92" s="4" t="s">
        <v>53</v>
      </c>
      <c r="C92" s="5">
        <v>39</v>
      </c>
      <c r="D92" s="5">
        <v>29</v>
      </c>
      <c r="E92" s="6">
        <f t="shared" si="7"/>
        <v>-0.25641025641025639</v>
      </c>
    </row>
    <row r="93" spans="2:5" ht="29.25" customHeight="1" thickBot="1" x14ac:dyDescent="0.25">
      <c r="B93" s="4" t="s">
        <v>54</v>
      </c>
      <c r="C93" s="6">
        <f>(C90+C91)/(C90+C91+C92)</f>
        <v>0.74509803921568629</v>
      </c>
      <c r="D93" s="6">
        <f>(D90+D91)/(D90+D91+D92)</f>
        <v>0.80794701986754969</v>
      </c>
      <c r="E93" s="6">
        <f t="shared" si="7"/>
        <v>8.4349947716974558E-2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153</v>
      </c>
      <c r="D100" s="5">
        <v>151</v>
      </c>
      <c r="E100" s="6">
        <f>IF(C100&gt;0,(D100-C100)/C100,"-")</f>
        <v>-1.3071895424836602E-2</v>
      </c>
    </row>
    <row r="101" spans="2:5" ht="20.100000000000001" customHeight="1" thickBot="1" x14ac:dyDescent="0.25">
      <c r="B101" s="4" t="s">
        <v>41</v>
      </c>
      <c r="C101" s="5">
        <v>56</v>
      </c>
      <c r="D101" s="5">
        <v>60</v>
      </c>
      <c r="E101" s="6">
        <f t="shared" ref="E101:E105" si="8">IF(C101&gt;0,(D101-C101)/C101,"-")</f>
        <v>7.1428571428571425E-2</v>
      </c>
    </row>
    <row r="102" spans="2:5" ht="20.100000000000001" customHeight="1" thickBot="1" x14ac:dyDescent="0.25">
      <c r="B102" s="4" t="s">
        <v>42</v>
      </c>
      <c r="C102" s="5">
        <v>58</v>
      </c>
      <c r="D102" s="5">
        <v>62</v>
      </c>
      <c r="E102" s="6">
        <f t="shared" si="8"/>
        <v>6.8965517241379309E-2</v>
      </c>
    </row>
    <row r="103" spans="2:5" ht="20.100000000000001" customHeight="1" thickBot="1" x14ac:dyDescent="0.25">
      <c r="B103" s="4" t="s">
        <v>98</v>
      </c>
      <c r="C103" s="6">
        <f>(C101+C102)/C100</f>
        <v>0.74509803921568629</v>
      </c>
      <c r="D103" s="6">
        <f>(D101+D102)/D100</f>
        <v>0.80794701986754969</v>
      </c>
      <c r="E103" s="6">
        <f t="shared" si="8"/>
        <v>8.4349947716974558E-2</v>
      </c>
    </row>
    <row r="104" spans="2:5" ht="20.100000000000001" customHeight="1" thickBot="1" x14ac:dyDescent="0.25">
      <c r="B104" s="4" t="s">
        <v>39</v>
      </c>
      <c r="C104" s="6">
        <v>0.7</v>
      </c>
      <c r="D104" s="6">
        <v>0.8</v>
      </c>
      <c r="E104" s="6">
        <f t="shared" si="8"/>
        <v>0.14285714285714299</v>
      </c>
    </row>
    <row r="105" spans="2:5" ht="20.100000000000001" customHeight="1" thickBot="1" x14ac:dyDescent="0.25">
      <c r="B105" s="4" t="s">
        <v>40</v>
      </c>
      <c r="C105" s="6">
        <v>0.79452054794520544</v>
      </c>
      <c r="D105" s="6">
        <v>0.81578947368421051</v>
      </c>
      <c r="E105" s="6">
        <f t="shared" si="8"/>
        <v>2.6769509981851215E-2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157</v>
      </c>
      <c r="D112" s="5">
        <v>178</v>
      </c>
      <c r="E112" s="6">
        <f>IF(C112&gt;0,(D112-C112)/C112,"-")</f>
        <v>0.13375796178343949</v>
      </c>
    </row>
    <row r="113" spans="2:14" ht="15" thickBot="1" x14ac:dyDescent="0.25">
      <c r="B113" s="4" t="s">
        <v>56</v>
      </c>
      <c r="C113" s="5">
        <v>98</v>
      </c>
      <c r="D113" s="5">
        <v>120</v>
      </c>
      <c r="E113" s="6">
        <f t="shared" ref="E113:E114" si="9">IF(C113&gt;0,(D113-C113)/C113,"-")</f>
        <v>0.22448979591836735</v>
      </c>
    </row>
    <row r="114" spans="2:14" ht="15" thickBot="1" x14ac:dyDescent="0.25">
      <c r="B114" s="4" t="s">
        <v>57</v>
      </c>
      <c r="C114" s="5">
        <v>59</v>
      </c>
      <c r="D114" s="5">
        <v>58</v>
      </c>
      <c r="E114" s="6">
        <f t="shared" si="9"/>
        <v>-1.6949152542372881E-2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1</v>
      </c>
      <c r="H128" s="10">
        <v>0</v>
      </c>
      <c r="I128" s="10">
        <v>0</v>
      </c>
      <c r="J128" s="10">
        <v>1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1</v>
      </c>
      <c r="D129" s="10">
        <v>0</v>
      </c>
      <c r="E129" s="10">
        <v>0</v>
      </c>
      <c r="F129" s="10">
        <v>1</v>
      </c>
      <c r="G129" s="10">
        <v>0</v>
      </c>
      <c r="H129" s="10">
        <v>0</v>
      </c>
      <c r="I129" s="10">
        <v>0</v>
      </c>
      <c r="J129" s="10">
        <v>0</v>
      </c>
      <c r="K129" s="6">
        <f t="shared" ref="K129:K133" si="11">IF(C129=0,"-",(G129-C129)/C129)</f>
        <v>-1</v>
      </c>
      <c r="L129" s="6" t="str">
        <f t="shared" si="10"/>
        <v>-</v>
      </c>
      <c r="M129" s="6" t="str">
        <f t="shared" si="10"/>
        <v>-</v>
      </c>
      <c r="N129" s="6">
        <f t="shared" si="10"/>
        <v>-1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1</v>
      </c>
      <c r="I132" s="10">
        <v>0</v>
      </c>
      <c r="J132" s="10">
        <v>1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0</v>
      </c>
      <c r="E133" s="10">
        <v>0</v>
      </c>
      <c r="F133" s="10">
        <v>1</v>
      </c>
      <c r="G133" s="10">
        <v>1</v>
      </c>
      <c r="H133" s="10">
        <v>1</v>
      </c>
      <c r="I133" s="10">
        <v>0</v>
      </c>
      <c r="J133" s="10">
        <v>2</v>
      </c>
      <c r="K133" s="6">
        <f t="shared" si="11"/>
        <v>0</v>
      </c>
      <c r="L133" s="6" t="str">
        <f t="shared" si="10"/>
        <v>-</v>
      </c>
      <c r="M133" s="6" t="str">
        <f t="shared" si="10"/>
        <v>-</v>
      </c>
      <c r="N133" s="6">
        <f t="shared" si="10"/>
        <v>1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1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2</v>
      </c>
      <c r="D143" s="10">
        <v>0</v>
      </c>
      <c r="E143" s="10">
        <v>2</v>
      </c>
      <c r="F143" s="10">
        <v>4</v>
      </c>
      <c r="G143" s="10">
        <v>1</v>
      </c>
      <c r="H143" s="10">
        <v>0</v>
      </c>
      <c r="I143" s="10">
        <v>1</v>
      </c>
      <c r="J143" s="10">
        <v>2</v>
      </c>
      <c r="K143" s="6">
        <f>IF(C143=0,"-",(G143-C143)/C143)</f>
        <v>-0.5</v>
      </c>
      <c r="L143" s="6" t="str">
        <f t="shared" ref="L143:N147" si="15">IF(D143=0,"-",(H143-D143)/D143)</f>
        <v>-</v>
      </c>
      <c r="M143" s="6">
        <f t="shared" si="15"/>
        <v>-0.5</v>
      </c>
      <c r="N143" s="6">
        <f t="shared" si="15"/>
        <v>-0.5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23</v>
      </c>
      <c r="D145" s="10">
        <v>0</v>
      </c>
      <c r="E145" s="10">
        <v>0</v>
      </c>
      <c r="F145" s="10">
        <v>23</v>
      </c>
      <c r="G145" s="10">
        <v>8</v>
      </c>
      <c r="H145" s="10">
        <v>0</v>
      </c>
      <c r="I145" s="10">
        <v>1</v>
      </c>
      <c r="J145" s="10">
        <v>9</v>
      </c>
      <c r="K145" s="6">
        <f t="shared" si="16"/>
        <v>-0.65217391304347827</v>
      </c>
      <c r="L145" s="6" t="str">
        <f t="shared" si="15"/>
        <v>-</v>
      </c>
      <c r="M145" s="6" t="str">
        <f t="shared" si="15"/>
        <v>-</v>
      </c>
      <c r="N145" s="6">
        <f t="shared" si="15"/>
        <v>-0.60869565217391308</v>
      </c>
    </row>
    <row r="146" spans="2:14" ht="15" thickBot="1" x14ac:dyDescent="0.25">
      <c r="B146" s="4" t="s">
        <v>74</v>
      </c>
      <c r="C146" s="10">
        <v>5</v>
      </c>
      <c r="D146" s="10">
        <v>0</v>
      </c>
      <c r="E146" s="10">
        <v>2</v>
      </c>
      <c r="F146" s="10">
        <v>7</v>
      </c>
      <c r="G146" s="10">
        <v>4</v>
      </c>
      <c r="H146" s="10">
        <v>0</v>
      </c>
      <c r="I146" s="10">
        <v>0</v>
      </c>
      <c r="J146" s="10">
        <v>4</v>
      </c>
      <c r="K146" s="6">
        <f t="shared" si="16"/>
        <v>-0.2</v>
      </c>
      <c r="L146" s="6" t="str">
        <f t="shared" si="15"/>
        <v>-</v>
      </c>
      <c r="M146" s="6">
        <f t="shared" si="15"/>
        <v>-1</v>
      </c>
      <c r="N146" s="6">
        <f t="shared" si="15"/>
        <v>-0.42857142857142855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30</v>
      </c>
      <c r="D148" s="10">
        <v>0</v>
      </c>
      <c r="E148" s="10">
        <v>4</v>
      </c>
      <c r="F148" s="10">
        <v>34</v>
      </c>
      <c r="G148" s="10">
        <v>13</v>
      </c>
      <c r="H148" s="10">
        <v>0</v>
      </c>
      <c r="I148" s="10">
        <v>2</v>
      </c>
      <c r="J148" s="10">
        <v>15</v>
      </c>
      <c r="K148" s="6">
        <f t="shared" ref="K148" si="17">IF(C148=0,"-",(G148-C148)/C148)</f>
        <v>-0.56666666666666665</v>
      </c>
      <c r="L148" s="6" t="str">
        <f t="shared" ref="L148" si="18">IF(D148=0,"-",(H148-D148)/D148)</f>
        <v>-</v>
      </c>
      <c r="M148" s="6">
        <f t="shared" ref="M148" si="19">IF(E148=0,"-",(I148-E148)/E148)</f>
        <v>-0.5</v>
      </c>
      <c r="N148" s="6">
        <f t="shared" ref="N148" si="20">IF(F148=0,"-",(J148-F148)/F148)</f>
        <v>-0.55882352941176472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0.08</v>
      </c>
      <c r="D149" s="6" t="str">
        <f t="shared" si="21"/>
        <v>-</v>
      </c>
      <c r="E149" s="6">
        <f t="shared" si="21"/>
        <v>1</v>
      </c>
      <c r="F149" s="6">
        <f t="shared" si="21"/>
        <v>0.14814814814814814</v>
      </c>
      <c r="G149" s="6">
        <f t="shared" si="21"/>
        <v>0.1111111111111111</v>
      </c>
      <c r="H149" s="6" t="str">
        <f t="shared" si="21"/>
        <v>-</v>
      </c>
      <c r="I149" s="6">
        <f t="shared" si="21"/>
        <v>0.5</v>
      </c>
      <c r="J149" s="6">
        <f t="shared" si="21"/>
        <v>0.18181818181818182</v>
      </c>
      <c r="K149" s="6">
        <f>IF(OR(C149="-",G149="-"),"-",(G149-C149)/C149)</f>
        <v>0.38888888888888878</v>
      </c>
      <c r="L149" s="6" t="str">
        <f t="shared" ref="L149:N150" si="22">IF(OR(D149="-",H149="-"),"-",(H149-D149)/D149)</f>
        <v>-</v>
      </c>
      <c r="M149" s="6">
        <f t="shared" si="22"/>
        <v>-0.5</v>
      </c>
      <c r="N149" s="6">
        <f t="shared" si="22"/>
        <v>0.22727272727272738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3" spans="2:14" ht="14.25" x14ac:dyDescent="0.2">
      <c r="B153" s="7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28</v>
      </c>
      <c r="D157" s="19">
        <v>12</v>
      </c>
      <c r="E157" s="18">
        <f>IF(C157=0,"-",(D157-C157)/C157)</f>
        <v>-0.5714285714285714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2</v>
      </c>
      <c r="D158" s="19">
        <v>1</v>
      </c>
      <c r="E158" s="18">
        <f t="shared" ref="E158:E159" si="23">IF(C158=0,"-",(D158-C158)/C158)</f>
        <v>-0.5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0.93333333333333335</v>
      </c>
      <c r="D160" s="18">
        <f>IF(D157=0,"-",D157/(D157+D158+D159))</f>
        <v>0.92307692307692313</v>
      </c>
      <c r="E160" s="18">
        <f>IF(OR(C160="-",D160="-"),"-",(D160-C160)/C160)</f>
        <v>-1.098901098901095E-2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</v>
      </c>
      <c r="D166" s="5">
        <v>1</v>
      </c>
      <c r="E166" s="6">
        <f t="shared" ref="E166:E168" si="24">IF(C166=0,"-",(D166-C166)/C166)</f>
        <v>0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1</v>
      </c>
      <c r="E167" s="6" t="str">
        <f t="shared" si="24"/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0</v>
      </c>
      <c r="D169" s="6">
        <f>IF(D166=0,"-",(D167+D168)/D166)</f>
        <v>1</v>
      </c>
      <c r="E169" s="6" t="e">
        <f t="shared" ref="E169:E171" si="25">IF(OR(C169="-",D169="-"),"-",(D169-C169)/C169)</f>
        <v>#DIV/0!</v>
      </c>
    </row>
    <row r="170" spans="2:14" ht="20.100000000000001" customHeight="1" thickBot="1" x14ac:dyDescent="0.25">
      <c r="B170" s="4" t="s">
        <v>39</v>
      </c>
      <c r="C170" s="6" t="s">
        <v>105</v>
      </c>
      <c r="D170" s="6">
        <v>1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2</v>
      </c>
      <c r="D178" s="5">
        <v>4</v>
      </c>
      <c r="E178" s="6">
        <f>IF(C178=0,"-",(D178-C178)/C178)</f>
        <v>1</v>
      </c>
      <c r="H178" s="13"/>
    </row>
    <row r="179" spans="2:8" ht="15" thickBot="1" x14ac:dyDescent="0.25">
      <c r="B179" s="4" t="s">
        <v>43</v>
      </c>
      <c r="C179" s="5">
        <v>2</v>
      </c>
      <c r="D179" s="5">
        <v>4</v>
      </c>
      <c r="E179" s="6">
        <f t="shared" ref="E179:E185" si="26">IF(C179=0,"-",(D179-C179)/C179)</f>
        <v>1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37</v>
      </c>
      <c r="D182" s="5">
        <v>18</v>
      </c>
      <c r="E182" s="6">
        <f t="shared" si="26"/>
        <v>-0.51351351351351349</v>
      </c>
      <c r="H182" s="13"/>
    </row>
    <row r="183" spans="2:8" ht="15" thickBot="1" x14ac:dyDescent="0.25">
      <c r="B183" s="4" t="s">
        <v>47</v>
      </c>
      <c r="C183" s="5">
        <v>33</v>
      </c>
      <c r="D183" s="5">
        <v>17</v>
      </c>
      <c r="E183" s="6">
        <f t="shared" si="26"/>
        <v>-0.48484848484848486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4</v>
      </c>
      <c r="D185" s="5">
        <v>1</v>
      </c>
      <c r="E185" s="6">
        <f t="shared" si="26"/>
        <v>-0.75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4</v>
      </c>
      <c r="D197" s="5">
        <v>1</v>
      </c>
      <c r="E197" s="6">
        <f t="shared" ref="E197:E200" si="27">IF(C197=0,"-",(D197-C197)/C197)</f>
        <v>-0.75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4</v>
      </c>
      <c r="D199" s="5">
        <v>1</v>
      </c>
      <c r="E199" s="6">
        <f t="shared" si="27"/>
        <v>-0.75</v>
      </c>
    </row>
    <row r="200" spans="2:5" ht="15" thickBot="1" x14ac:dyDescent="0.25">
      <c r="B200" s="4" t="s">
        <v>85</v>
      </c>
      <c r="C200" s="5">
        <v>4</v>
      </c>
      <c r="D200" s="5">
        <v>1</v>
      </c>
      <c r="E200" s="6">
        <f t="shared" si="27"/>
        <v>-0.75</v>
      </c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4</v>
      </c>
      <c r="D208" s="5">
        <v>1</v>
      </c>
      <c r="E208" s="6">
        <f t="shared" si="28"/>
        <v>-0.75</v>
      </c>
    </row>
    <row r="209" spans="2:5" ht="20.100000000000001" customHeight="1" thickBot="1" x14ac:dyDescent="0.25">
      <c r="B209" s="17" t="s">
        <v>86</v>
      </c>
      <c r="C209" s="5">
        <v>3</v>
      </c>
      <c r="D209" s="5">
        <v>1</v>
      </c>
      <c r="E209" s="6">
        <f t="shared" si="28"/>
        <v>-0.66666666666666663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0</v>
      </c>
      <c r="E210" s="6">
        <f t="shared" si="28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2</v>
      </c>
      <c r="D221" s="5">
        <v>1</v>
      </c>
      <c r="E221" s="6">
        <f t="shared" ref="E221:E223" si="30">IF(C221=0,"-",(D221-C221)/C221)</f>
        <v>-0.5</v>
      </c>
    </row>
    <row r="222" spans="2:5" ht="15" thickBot="1" x14ac:dyDescent="0.25">
      <c r="B222" s="16" t="s">
        <v>92</v>
      </c>
      <c r="C222" s="5">
        <v>4</v>
      </c>
      <c r="D222" s="5">
        <v>3</v>
      </c>
      <c r="E222" s="6">
        <f t="shared" si="30"/>
        <v>-0.25</v>
      </c>
    </row>
    <row r="223" spans="2:5" ht="15" thickBot="1" x14ac:dyDescent="0.25">
      <c r="B223" s="16" t="s">
        <v>93</v>
      </c>
      <c r="C223" s="5">
        <v>6</v>
      </c>
      <c r="D223" s="5">
        <v>8</v>
      </c>
      <c r="E223" s="6">
        <f t="shared" si="30"/>
        <v>0.33333333333333331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814</v>
      </c>
      <c r="D14" s="5">
        <v>905</v>
      </c>
      <c r="E14" s="6">
        <f>IF(C14&gt;0,(D14-C14)/C14)</f>
        <v>0.11179361179361179</v>
      </c>
    </row>
    <row r="15" spans="1:5" ht="20.100000000000001" customHeight="1" thickBot="1" x14ac:dyDescent="0.25">
      <c r="B15" s="4" t="s">
        <v>17</v>
      </c>
      <c r="C15" s="5">
        <v>657</v>
      </c>
      <c r="D15" s="5">
        <v>905</v>
      </c>
      <c r="E15" s="6">
        <f t="shared" ref="E15:E25" si="0">IF(C15&gt;0,(D15-C15)/C15)</f>
        <v>0.37747336377473362</v>
      </c>
    </row>
    <row r="16" spans="1:5" ht="20.100000000000001" customHeight="1" thickBot="1" x14ac:dyDescent="0.25">
      <c r="B16" s="4" t="s">
        <v>18</v>
      </c>
      <c r="C16" s="5">
        <v>544</v>
      </c>
      <c r="D16" s="5">
        <v>711</v>
      </c>
      <c r="E16" s="6">
        <f t="shared" si="0"/>
        <v>0.30698529411764708</v>
      </c>
    </row>
    <row r="17" spans="2:5" ht="20.100000000000001" customHeight="1" thickBot="1" x14ac:dyDescent="0.25">
      <c r="B17" s="4" t="s">
        <v>19</v>
      </c>
      <c r="C17" s="5">
        <v>113</v>
      </c>
      <c r="D17" s="5">
        <v>194</v>
      </c>
      <c r="E17" s="6">
        <f t="shared" si="0"/>
        <v>0.7168141592920354</v>
      </c>
    </row>
    <row r="18" spans="2:5" ht="20.100000000000001" customHeight="1" thickBot="1" x14ac:dyDescent="0.25">
      <c r="B18" s="4" t="s">
        <v>100</v>
      </c>
      <c r="C18" s="5">
        <v>5</v>
      </c>
      <c r="D18" s="5">
        <v>7</v>
      </c>
      <c r="E18" s="6">
        <f>IF(C18=0,"-",(D18-C18)/C18)</f>
        <v>0.4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3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0.17199391171993911</v>
      </c>
      <c r="D20" s="6">
        <f>D17/D15</f>
        <v>0.21436464088397791</v>
      </c>
      <c r="E20" s="6">
        <f t="shared" si="0"/>
        <v>0.24635016867941148</v>
      </c>
    </row>
    <row r="21" spans="2:5" ht="30" customHeight="1" thickBot="1" x14ac:dyDescent="0.25">
      <c r="B21" s="4" t="s">
        <v>23</v>
      </c>
      <c r="C21" s="5">
        <v>69</v>
      </c>
      <c r="D21" s="5">
        <v>91</v>
      </c>
      <c r="E21" s="6">
        <f t="shared" si="0"/>
        <v>0.3188405797101449</v>
      </c>
    </row>
    <row r="22" spans="2:5" ht="20.100000000000001" customHeight="1" thickBot="1" x14ac:dyDescent="0.25">
      <c r="B22" s="4" t="s">
        <v>24</v>
      </c>
      <c r="C22" s="5">
        <v>47</v>
      </c>
      <c r="D22" s="5">
        <v>59</v>
      </c>
      <c r="E22" s="6">
        <f t="shared" si="0"/>
        <v>0.25531914893617019</v>
      </c>
    </row>
    <row r="23" spans="2:5" ht="20.100000000000001" customHeight="1" thickBot="1" x14ac:dyDescent="0.25">
      <c r="B23" s="4" t="s">
        <v>25</v>
      </c>
      <c r="C23" s="5">
        <v>22</v>
      </c>
      <c r="D23" s="5">
        <v>32</v>
      </c>
      <c r="E23" s="6">
        <f t="shared" si="0"/>
        <v>0.45454545454545453</v>
      </c>
    </row>
    <row r="24" spans="2:5" ht="20.100000000000001" customHeight="1" thickBot="1" x14ac:dyDescent="0.25">
      <c r="B24" s="4" t="s">
        <v>21</v>
      </c>
      <c r="C24" s="6">
        <f>C23/C21</f>
        <v>0.3188405797101449</v>
      </c>
      <c r="D24" s="6">
        <f t="shared" ref="D24" si="1">D23/D21</f>
        <v>0.35164835164835168</v>
      </c>
      <c r="E24" s="6">
        <f t="shared" si="0"/>
        <v>0.10289710289710308</v>
      </c>
    </row>
    <row r="25" spans="2:5" ht="20.100000000000001" customHeight="1" thickBot="1" x14ac:dyDescent="0.25">
      <c r="B25" s="7" t="s">
        <v>26</v>
      </c>
      <c r="C25" s="6">
        <v>0.12501141656772308</v>
      </c>
      <c r="D25" s="6">
        <v>0.17186046069997532</v>
      </c>
      <c r="E25" s="6">
        <f t="shared" si="0"/>
        <v>0.37475812544586656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232</v>
      </c>
      <c r="D34" s="5">
        <v>222</v>
      </c>
      <c r="E34" s="6">
        <f>IF(C34&gt;0,(D34-C34)/C34,"-")</f>
        <v>-4.3103448275862072E-2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3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183</v>
      </c>
      <c r="D36" s="5">
        <v>160</v>
      </c>
      <c r="E36" s="6">
        <f t="shared" si="2"/>
        <v>-0.12568306010928962</v>
      </c>
    </row>
    <row r="37" spans="2:5" ht="20.100000000000001" customHeight="1" thickBot="1" x14ac:dyDescent="0.25">
      <c r="B37" s="4" t="s">
        <v>30</v>
      </c>
      <c r="C37" s="5">
        <v>49</v>
      </c>
      <c r="D37" s="5">
        <v>59</v>
      </c>
      <c r="E37" s="6">
        <f t="shared" si="2"/>
        <v>0.20408163265306123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126</v>
      </c>
      <c r="D44" s="5">
        <v>203</v>
      </c>
      <c r="E44" s="6">
        <f>IF(C44&gt;0,(D44-C44)/C44,"-")</f>
        <v>0.61111111111111116</v>
      </c>
    </row>
    <row r="45" spans="2:5" ht="20.100000000000001" customHeight="1" thickBot="1" x14ac:dyDescent="0.25">
      <c r="B45" s="4" t="s">
        <v>34</v>
      </c>
      <c r="C45" s="5">
        <v>5</v>
      </c>
      <c r="D45" s="5">
        <v>7</v>
      </c>
      <c r="E45" s="6">
        <f t="shared" ref="E45:E51" si="3">IF(C45&gt;0,(D45-C45)/C45,"-")</f>
        <v>0.4</v>
      </c>
    </row>
    <row r="46" spans="2:5" ht="20.100000000000001" customHeight="1" thickBot="1" x14ac:dyDescent="0.25">
      <c r="B46" s="4" t="s">
        <v>31</v>
      </c>
      <c r="C46" s="5">
        <v>16</v>
      </c>
      <c r="D46" s="5">
        <v>6</v>
      </c>
      <c r="E46" s="6">
        <f t="shared" si="3"/>
        <v>-0.625</v>
      </c>
    </row>
    <row r="47" spans="2:5" ht="20.100000000000001" customHeight="1" thickBot="1" x14ac:dyDescent="0.25">
      <c r="B47" s="4" t="s">
        <v>32</v>
      </c>
      <c r="C47" s="5">
        <v>209</v>
      </c>
      <c r="D47" s="5">
        <v>224</v>
      </c>
      <c r="E47" s="6">
        <f t="shared" si="3"/>
        <v>7.1770334928229665E-2</v>
      </c>
    </row>
    <row r="48" spans="2:5" ht="20.100000000000001" customHeight="1" thickBot="1" x14ac:dyDescent="0.25">
      <c r="B48" s="4" t="s">
        <v>35</v>
      </c>
      <c r="C48" s="5">
        <v>197</v>
      </c>
      <c r="D48" s="5">
        <v>146</v>
      </c>
      <c r="E48" s="6">
        <f t="shared" si="3"/>
        <v>-0.25888324873096447</v>
      </c>
    </row>
    <row r="49" spans="2:5" ht="20.100000000000001" customHeight="1" thickBot="1" x14ac:dyDescent="0.25">
      <c r="B49" s="4" t="s">
        <v>67</v>
      </c>
      <c r="C49" s="5">
        <v>72</v>
      </c>
      <c r="D49" s="5">
        <v>198</v>
      </c>
      <c r="E49" s="6">
        <f t="shared" si="3"/>
        <v>1.75</v>
      </c>
    </row>
    <row r="50" spans="2:5" ht="20.100000000000001" customHeight="1" collapsed="1" thickBot="1" x14ac:dyDescent="0.25">
      <c r="B50" s="4" t="s">
        <v>36</v>
      </c>
      <c r="C50" s="6">
        <f>C44/(C44+C45)</f>
        <v>0.96183206106870234</v>
      </c>
      <c r="D50" s="6">
        <f>D44/(D44+D45)</f>
        <v>0.96666666666666667</v>
      </c>
      <c r="E50" s="6">
        <f t="shared" si="3"/>
        <v>5.0264550264549849E-3</v>
      </c>
    </row>
    <row r="51" spans="2:5" ht="20.100000000000001" customHeight="1" thickBot="1" x14ac:dyDescent="0.25">
      <c r="B51" s="4" t="s">
        <v>37</v>
      </c>
      <c r="C51" s="6">
        <f>C47/(C46+C47)</f>
        <v>0.92888888888888888</v>
      </c>
      <c r="D51" s="6">
        <f t="shared" ref="D51" si="4">D47/(D46+D47)</f>
        <v>0.97391304347826091</v>
      </c>
      <c r="E51" s="6">
        <f t="shared" si="3"/>
        <v>4.8470979821094294E-2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131</v>
      </c>
      <c r="D58" s="5">
        <v>210</v>
      </c>
      <c r="E58" s="6">
        <f>IF(C58&gt;0,(D58-C58)/C58,"-")</f>
        <v>0.60305343511450382</v>
      </c>
    </row>
    <row r="59" spans="2:5" ht="20.100000000000001" customHeight="1" thickBot="1" x14ac:dyDescent="0.25">
      <c r="B59" s="4" t="s">
        <v>41</v>
      </c>
      <c r="C59" s="5">
        <v>98</v>
      </c>
      <c r="D59" s="5">
        <v>161</v>
      </c>
      <c r="E59" s="6">
        <f t="shared" ref="E59:E63" si="5">IF(C59&gt;0,(D59-C59)/C59,"-")</f>
        <v>0.6428571428571429</v>
      </c>
    </row>
    <row r="60" spans="2:5" ht="20.100000000000001" customHeight="1" thickBot="1" x14ac:dyDescent="0.25">
      <c r="B60" s="4" t="s">
        <v>42</v>
      </c>
      <c r="C60" s="5">
        <v>28</v>
      </c>
      <c r="D60" s="5">
        <v>42</v>
      </c>
      <c r="E60" s="6">
        <f t="shared" si="5"/>
        <v>0.5</v>
      </c>
    </row>
    <row r="61" spans="2:5" ht="20.100000000000001" customHeight="1" collapsed="1" thickBot="1" x14ac:dyDescent="0.25">
      <c r="B61" s="4" t="s">
        <v>98</v>
      </c>
      <c r="C61" s="6">
        <f>(C59+C60)/C58</f>
        <v>0.96183206106870234</v>
      </c>
      <c r="D61" s="6">
        <f>(D59+D60)/D58</f>
        <v>0.96666666666666667</v>
      </c>
      <c r="E61" s="6">
        <f t="shared" si="5"/>
        <v>5.0264550264549849E-3</v>
      </c>
    </row>
    <row r="62" spans="2:5" ht="20.100000000000001" customHeight="1" thickBot="1" x14ac:dyDescent="0.25">
      <c r="B62" s="4" t="s">
        <v>39</v>
      </c>
      <c r="C62" s="6">
        <v>0.95145631067961167</v>
      </c>
      <c r="D62" s="6">
        <v>0.95833333333333337</v>
      </c>
      <c r="E62" s="6">
        <f t="shared" si="5"/>
        <v>7.2278911564626009E-3</v>
      </c>
    </row>
    <row r="63" spans="2:5" ht="20.100000000000001" customHeight="1" thickBot="1" x14ac:dyDescent="0.25">
      <c r="B63" s="4" t="s">
        <v>40</v>
      </c>
      <c r="C63" s="6">
        <v>1</v>
      </c>
      <c r="D63" s="6">
        <v>1</v>
      </c>
      <c r="E63" s="6">
        <f t="shared" si="5"/>
        <v>0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859</v>
      </c>
      <c r="D70" s="5">
        <v>1002</v>
      </c>
      <c r="E70" s="6">
        <f>IF(C70&gt;0,(D70-C70)/C70,"-")</f>
        <v>0.16647264260768335</v>
      </c>
    </row>
    <row r="71" spans="2:5" ht="20.100000000000001" customHeight="1" thickBot="1" x14ac:dyDescent="0.25">
      <c r="B71" s="4" t="s">
        <v>45</v>
      </c>
      <c r="C71" s="5">
        <v>252</v>
      </c>
      <c r="D71" s="5">
        <v>358</v>
      </c>
      <c r="E71" s="6">
        <f t="shared" ref="E71:E77" si="6">IF(C71&gt;0,(D71-C71)/C71,"-")</f>
        <v>0.42063492063492064</v>
      </c>
    </row>
    <row r="72" spans="2:5" ht="20.100000000000001" customHeight="1" thickBot="1" x14ac:dyDescent="0.25">
      <c r="B72" s="4" t="s">
        <v>43</v>
      </c>
      <c r="C72" s="5">
        <v>3</v>
      </c>
      <c r="D72" s="5">
        <v>4</v>
      </c>
      <c r="E72" s="6">
        <f t="shared" si="6"/>
        <v>0.33333333333333331</v>
      </c>
    </row>
    <row r="73" spans="2:5" ht="20.100000000000001" customHeight="1" thickBot="1" x14ac:dyDescent="0.25">
      <c r="B73" s="4" t="s">
        <v>46</v>
      </c>
      <c r="C73" s="5">
        <v>389</v>
      </c>
      <c r="D73" s="5">
        <v>439</v>
      </c>
      <c r="E73" s="6">
        <f t="shared" si="6"/>
        <v>0.12853470437017994</v>
      </c>
    </row>
    <row r="74" spans="2:5" ht="20.100000000000001" customHeight="1" thickBot="1" x14ac:dyDescent="0.25">
      <c r="B74" s="4" t="s">
        <v>47</v>
      </c>
      <c r="C74" s="5">
        <v>184</v>
      </c>
      <c r="D74" s="5">
        <v>158</v>
      </c>
      <c r="E74" s="6">
        <f t="shared" si="6"/>
        <v>-0.14130434782608695</v>
      </c>
    </row>
    <row r="75" spans="2:5" ht="20.100000000000001" customHeight="1" thickBot="1" x14ac:dyDescent="0.25">
      <c r="B75" s="4" t="s">
        <v>48</v>
      </c>
      <c r="C75" s="5">
        <v>31</v>
      </c>
      <c r="D75" s="5">
        <v>43</v>
      </c>
      <c r="E75" s="6">
        <f t="shared" si="6"/>
        <v>0.38709677419354838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46</v>
      </c>
      <c r="D90" s="5">
        <v>36</v>
      </c>
      <c r="E90" s="6">
        <f>IF(C90&gt;0,(D90-C90)/C90,"-")</f>
        <v>-0.21739130434782608</v>
      </c>
    </row>
    <row r="91" spans="2:5" ht="29.25" thickBot="1" x14ac:dyDescent="0.25">
      <c r="B91" s="4" t="s">
        <v>52</v>
      </c>
      <c r="C91" s="5">
        <v>49</v>
      </c>
      <c r="D91" s="5">
        <v>35</v>
      </c>
      <c r="E91" s="6">
        <f t="shared" ref="E91:E93" si="7">IF(C91&gt;0,(D91-C91)/C91,"-")</f>
        <v>-0.2857142857142857</v>
      </c>
    </row>
    <row r="92" spans="2:5" ht="29.25" customHeight="1" thickBot="1" x14ac:dyDescent="0.25">
      <c r="B92" s="4" t="s">
        <v>53</v>
      </c>
      <c r="C92" s="5">
        <v>38</v>
      </c>
      <c r="D92" s="5">
        <v>23</v>
      </c>
      <c r="E92" s="6">
        <f t="shared" si="7"/>
        <v>-0.39473684210526316</v>
      </c>
    </row>
    <row r="93" spans="2:5" ht="29.25" customHeight="1" thickBot="1" x14ac:dyDescent="0.25">
      <c r="B93" s="4" t="s">
        <v>54</v>
      </c>
      <c r="C93" s="6">
        <f>(C90+C91)/(C90+C91+C92)</f>
        <v>0.7142857142857143</v>
      </c>
      <c r="D93" s="6">
        <f>(D90+D91)/(D90+D91+D92)</f>
        <v>0.75531914893617025</v>
      </c>
      <c r="E93" s="6">
        <f t="shared" si="7"/>
        <v>5.7446808510638325E-2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135</v>
      </c>
      <c r="D100" s="5">
        <v>94</v>
      </c>
      <c r="E100" s="6">
        <f>IF(C100&gt;0,(D100-C100)/C100,"-")</f>
        <v>-0.3037037037037037</v>
      </c>
    </row>
    <row r="101" spans="2:5" ht="20.100000000000001" customHeight="1" thickBot="1" x14ac:dyDescent="0.25">
      <c r="B101" s="4" t="s">
        <v>41</v>
      </c>
      <c r="C101" s="5">
        <v>83</v>
      </c>
      <c r="D101" s="5">
        <v>51</v>
      </c>
      <c r="E101" s="6">
        <f t="shared" ref="E101:E105" si="8">IF(C101&gt;0,(D101-C101)/C101,"-")</f>
        <v>-0.38554216867469882</v>
      </c>
    </row>
    <row r="102" spans="2:5" ht="20.100000000000001" customHeight="1" thickBot="1" x14ac:dyDescent="0.25">
      <c r="B102" s="4" t="s">
        <v>42</v>
      </c>
      <c r="C102" s="5">
        <v>12</v>
      </c>
      <c r="D102" s="5">
        <v>20</v>
      </c>
      <c r="E102" s="6">
        <f t="shared" si="8"/>
        <v>0.66666666666666663</v>
      </c>
    </row>
    <row r="103" spans="2:5" ht="20.100000000000001" customHeight="1" thickBot="1" x14ac:dyDescent="0.25">
      <c r="B103" s="4" t="s">
        <v>98</v>
      </c>
      <c r="C103" s="6">
        <f>(C101+C102)/C100</f>
        <v>0.70370370370370372</v>
      </c>
      <c r="D103" s="6">
        <f>(D101+D102)/D100</f>
        <v>0.75531914893617025</v>
      </c>
      <c r="E103" s="6">
        <f t="shared" si="8"/>
        <v>7.3348264277715597E-2</v>
      </c>
    </row>
    <row r="104" spans="2:5" ht="20.100000000000001" customHeight="1" thickBot="1" x14ac:dyDescent="0.25">
      <c r="B104" s="4" t="s">
        <v>39</v>
      </c>
      <c r="C104" s="6">
        <v>0.69747899159663862</v>
      </c>
      <c r="D104" s="6">
        <v>0.76119402985074625</v>
      </c>
      <c r="E104" s="6">
        <f t="shared" si="8"/>
        <v>9.1350476532997688E-2</v>
      </c>
    </row>
    <row r="105" spans="2:5" ht="20.100000000000001" customHeight="1" thickBot="1" x14ac:dyDescent="0.25">
      <c r="B105" s="4" t="s">
        <v>40</v>
      </c>
      <c r="C105" s="6">
        <v>0.75</v>
      </c>
      <c r="D105" s="6">
        <v>0.7407407407407407</v>
      </c>
      <c r="E105" s="6">
        <f t="shared" si="8"/>
        <v>-1.2345679012345734E-2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183</v>
      </c>
      <c r="D112" s="5">
        <v>152</v>
      </c>
      <c r="E112" s="6">
        <f>IF(C112&gt;0,(D112-C112)/C112,"-")</f>
        <v>-0.16939890710382513</v>
      </c>
    </row>
    <row r="113" spans="2:14" ht="15" thickBot="1" x14ac:dyDescent="0.25">
      <c r="B113" s="4" t="s">
        <v>56</v>
      </c>
      <c r="C113" s="5">
        <v>88</v>
      </c>
      <c r="D113" s="5">
        <v>68</v>
      </c>
      <c r="E113" s="6">
        <f t="shared" ref="E113:E114" si="9">IF(C113&gt;0,(D113-C113)/C113,"-")</f>
        <v>-0.22727272727272727</v>
      </c>
    </row>
    <row r="114" spans="2:14" ht="15" thickBot="1" x14ac:dyDescent="0.25">
      <c r="B114" s="4" t="s">
        <v>57</v>
      </c>
      <c r="C114" s="5">
        <v>95</v>
      </c>
      <c r="D114" s="5">
        <v>84</v>
      </c>
      <c r="E114" s="6">
        <f t="shared" si="9"/>
        <v>-0.11578947368421053</v>
      </c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0</v>
      </c>
      <c r="E128" s="10">
        <v>0</v>
      </c>
      <c r="F128" s="10">
        <v>1</v>
      </c>
      <c r="G128" s="10">
        <v>3</v>
      </c>
      <c r="H128" s="10">
        <v>0</v>
      </c>
      <c r="I128" s="10">
        <v>0</v>
      </c>
      <c r="J128" s="10">
        <v>3</v>
      </c>
      <c r="K128" s="6">
        <f>IF(C128=0,"-",(G128-C128)/C128)</f>
        <v>2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2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1</v>
      </c>
      <c r="I129" s="10">
        <v>0</v>
      </c>
      <c r="J129" s="10">
        <v>1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0</v>
      </c>
      <c r="E133" s="10">
        <v>0</v>
      </c>
      <c r="F133" s="10">
        <v>1</v>
      </c>
      <c r="G133" s="10">
        <v>3</v>
      </c>
      <c r="H133" s="10">
        <v>1</v>
      </c>
      <c r="I133" s="10">
        <v>0</v>
      </c>
      <c r="J133" s="10">
        <v>4</v>
      </c>
      <c r="K133" s="6">
        <f t="shared" si="11"/>
        <v>2</v>
      </c>
      <c r="L133" s="6" t="str">
        <f t="shared" si="10"/>
        <v>-</v>
      </c>
      <c r="M133" s="6" t="str">
        <f t="shared" si="10"/>
        <v>-</v>
      </c>
      <c r="N133" s="6">
        <f t="shared" si="10"/>
        <v>3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1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0.75</v>
      </c>
      <c r="K134" s="6">
        <f>IF(OR(C134="-",G134="-"),"-",(G134-C134)/C134)</f>
        <v>0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-0.25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</v>
      </c>
      <c r="D143" s="10">
        <v>0</v>
      </c>
      <c r="E143" s="10">
        <v>0</v>
      </c>
      <c r="F143" s="10">
        <v>1</v>
      </c>
      <c r="G143" s="10">
        <v>0</v>
      </c>
      <c r="H143" s="10">
        <v>0</v>
      </c>
      <c r="I143" s="10">
        <v>0</v>
      </c>
      <c r="J143" s="10">
        <v>0</v>
      </c>
      <c r="K143" s="6">
        <f>IF(C143=0,"-",(G143-C143)/C143)</f>
        <v>-1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-1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13</v>
      </c>
      <c r="D145" s="10">
        <v>0</v>
      </c>
      <c r="E145" s="10">
        <v>0</v>
      </c>
      <c r="F145" s="10">
        <v>13</v>
      </c>
      <c r="G145" s="10">
        <v>22</v>
      </c>
      <c r="H145" s="10">
        <v>0</v>
      </c>
      <c r="I145" s="10">
        <v>0</v>
      </c>
      <c r="J145" s="10">
        <v>22</v>
      </c>
      <c r="K145" s="6">
        <f t="shared" si="16"/>
        <v>0.69230769230769229</v>
      </c>
      <c r="L145" s="6" t="str">
        <f t="shared" si="15"/>
        <v>-</v>
      </c>
      <c r="M145" s="6" t="str">
        <f t="shared" si="15"/>
        <v>-</v>
      </c>
      <c r="N145" s="6">
        <f t="shared" si="15"/>
        <v>0.69230769230769229</v>
      </c>
    </row>
    <row r="146" spans="2:14" ht="15" thickBot="1" x14ac:dyDescent="0.25">
      <c r="B146" s="4" t="s">
        <v>74</v>
      </c>
      <c r="C146" s="10">
        <v>1</v>
      </c>
      <c r="D146" s="10">
        <v>0</v>
      </c>
      <c r="E146" s="10">
        <v>0</v>
      </c>
      <c r="F146" s="10">
        <v>1</v>
      </c>
      <c r="G146" s="10">
        <v>0</v>
      </c>
      <c r="H146" s="10">
        <v>0</v>
      </c>
      <c r="I146" s="10">
        <v>0</v>
      </c>
      <c r="J146" s="10">
        <v>0</v>
      </c>
      <c r="K146" s="6">
        <f t="shared" si="16"/>
        <v>-1</v>
      </c>
      <c r="L146" s="6" t="str">
        <f t="shared" si="15"/>
        <v>-</v>
      </c>
      <c r="M146" s="6" t="str">
        <f t="shared" si="15"/>
        <v>-</v>
      </c>
      <c r="N146" s="6">
        <f t="shared" si="15"/>
        <v>-1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15</v>
      </c>
      <c r="D148" s="10">
        <v>0</v>
      </c>
      <c r="E148" s="10">
        <v>0</v>
      </c>
      <c r="F148" s="10">
        <v>15</v>
      </c>
      <c r="G148" s="10">
        <v>22</v>
      </c>
      <c r="H148" s="10">
        <v>0</v>
      </c>
      <c r="I148" s="10">
        <v>0</v>
      </c>
      <c r="J148" s="10">
        <v>22</v>
      </c>
      <c r="K148" s="6">
        <f t="shared" ref="K148" si="17">IF(C148=0,"-",(G148-C148)/C148)</f>
        <v>0.46666666666666667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>
        <f t="shared" ref="N148" si="20">IF(F148=0,"-",(J148-F148)/F148)</f>
        <v>0.46666666666666667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7.1428571428571425E-2</v>
      </c>
      <c r="D149" s="6" t="str">
        <f t="shared" si="21"/>
        <v>-</v>
      </c>
      <c r="E149" s="6" t="str">
        <f t="shared" si="21"/>
        <v>-</v>
      </c>
      <c r="F149" s="6">
        <f t="shared" si="21"/>
        <v>7.1428571428571425E-2</v>
      </c>
      <c r="G149" s="6" t="str">
        <f t="shared" si="21"/>
        <v>-</v>
      </c>
      <c r="H149" s="6" t="str">
        <f t="shared" si="21"/>
        <v>-</v>
      </c>
      <c r="I149" s="6" t="str">
        <f t="shared" si="21"/>
        <v>-</v>
      </c>
      <c r="J149" s="6" t="str">
        <f t="shared" si="21"/>
        <v>-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14</v>
      </c>
      <c r="D157" s="19">
        <v>22</v>
      </c>
      <c r="E157" s="18">
        <f>IF(C157=0,"-",(D157-C157)/C157)</f>
        <v>0.5714285714285714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</v>
      </c>
      <c r="D158" s="19">
        <v>0</v>
      </c>
      <c r="E158" s="18">
        <f t="shared" ref="E158:E159" si="23">IF(C158=0,"-",(D158-C158)/C158)</f>
        <v>-1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0.93333333333333335</v>
      </c>
      <c r="D160" s="18">
        <f>IF(D157=0,"-",D157/(D157+D158+D159))</f>
        <v>1</v>
      </c>
      <c r="E160" s="18">
        <f>IF(OR(C160="-",D160="-"),"-",(D160-C160)/C160)</f>
        <v>7.1428571428571411E-2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</v>
      </c>
      <c r="D166" s="5">
        <v>4</v>
      </c>
      <c r="E166" s="6">
        <f t="shared" ref="E166:E168" si="24">IF(C166=0,"-",(D166-C166)/C166)</f>
        <v>3</v>
      </c>
    </row>
    <row r="167" spans="2:14" ht="20.100000000000001" customHeight="1" thickBot="1" x14ac:dyDescent="0.25">
      <c r="B167" s="4" t="s">
        <v>41</v>
      </c>
      <c r="C167" s="5">
        <v>1</v>
      </c>
      <c r="D167" s="5">
        <v>2</v>
      </c>
      <c r="E167" s="6">
        <f t="shared" si="24"/>
        <v>1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1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0.75</v>
      </c>
      <c r="E169" s="6">
        <f t="shared" ref="E169:E171" si="25">IF(OR(C169="-",D169="-"),"-",(D169-C169)/C169)</f>
        <v>-0.25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0.66666666666666663</v>
      </c>
      <c r="E170" s="6">
        <f t="shared" si="25"/>
        <v>-0.33333333333333337</v>
      </c>
    </row>
    <row r="171" spans="2:14" ht="20.100000000000001" customHeight="1" thickBot="1" x14ac:dyDescent="0.25">
      <c r="B171" s="4" t="s">
        <v>40</v>
      </c>
      <c r="C171" s="6" t="s">
        <v>105</v>
      </c>
      <c r="D171" s="6">
        <v>1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10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10" ht="15" thickBot="1" x14ac:dyDescent="0.25">
      <c r="B178" s="15" t="s">
        <v>81</v>
      </c>
      <c r="C178" s="5">
        <v>3</v>
      </c>
      <c r="D178" s="5">
        <v>6</v>
      </c>
      <c r="E178" s="6">
        <f>IF(C178=0,"-",(D178-C178)/C178)</f>
        <v>1</v>
      </c>
      <c r="H178" s="13"/>
    </row>
    <row r="179" spans="2:10" ht="15" thickBot="1" x14ac:dyDescent="0.25">
      <c r="B179" s="4" t="s">
        <v>43</v>
      </c>
      <c r="C179" s="5">
        <v>3</v>
      </c>
      <c r="D179" s="5">
        <v>4</v>
      </c>
      <c r="E179" s="6">
        <f t="shared" ref="E179:E185" si="26">IF(C179=0,"-",(D179-C179)/C179)</f>
        <v>0.33333333333333331</v>
      </c>
      <c r="H179" s="13"/>
    </row>
    <row r="180" spans="2:10" ht="15" thickBot="1" x14ac:dyDescent="0.25">
      <c r="B180" s="4" t="s">
        <v>47</v>
      </c>
      <c r="C180" s="5">
        <v>0</v>
      </c>
      <c r="D180" s="5">
        <v>2</v>
      </c>
      <c r="E180" s="6" t="str">
        <f t="shared" si="26"/>
        <v>-</v>
      </c>
      <c r="H180" s="13"/>
    </row>
    <row r="181" spans="2:10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10" ht="15" thickBot="1" x14ac:dyDescent="0.25">
      <c r="B182" s="15" t="s">
        <v>79</v>
      </c>
      <c r="C182" s="5">
        <v>16</v>
      </c>
      <c r="D182" s="5">
        <v>25</v>
      </c>
      <c r="E182" s="6">
        <f t="shared" si="26"/>
        <v>0.5625</v>
      </c>
      <c r="H182" s="13"/>
    </row>
    <row r="183" spans="2:10" ht="15" thickBot="1" x14ac:dyDescent="0.25">
      <c r="B183" s="4" t="s">
        <v>47</v>
      </c>
      <c r="C183" s="5">
        <v>16</v>
      </c>
      <c r="D183" s="5">
        <v>25</v>
      </c>
      <c r="E183" s="6">
        <f t="shared" si="26"/>
        <v>0.5625</v>
      </c>
      <c r="H183" s="13"/>
    </row>
    <row r="184" spans="2:10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10" ht="15" thickBot="1" x14ac:dyDescent="0.25">
      <c r="B185" s="4" t="s">
        <v>80</v>
      </c>
      <c r="C185" s="5">
        <v>0</v>
      </c>
      <c r="D185" s="5">
        <v>0</v>
      </c>
      <c r="E185" s="6" t="str">
        <f t="shared" si="26"/>
        <v>-</v>
      </c>
      <c r="H185" s="13"/>
    </row>
    <row r="186" spans="2:10" x14ac:dyDescent="0.2">
      <c r="B186" s="22"/>
      <c r="C186" s="22"/>
      <c r="D186" s="22"/>
      <c r="E186" s="22"/>
      <c r="F186" s="22"/>
      <c r="G186" s="22"/>
      <c r="H186" s="22"/>
      <c r="I186" s="22"/>
      <c r="J186" s="22"/>
    </row>
    <row r="187" spans="2:10" x14ac:dyDescent="0.2">
      <c r="B187" s="22"/>
      <c r="C187" s="22"/>
      <c r="D187" s="22"/>
      <c r="E187" s="22"/>
      <c r="F187" s="22"/>
      <c r="G187" s="22"/>
      <c r="H187" s="22"/>
      <c r="I187" s="22"/>
      <c r="J187" s="22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0</v>
      </c>
      <c r="D197" s="5">
        <v>1</v>
      </c>
      <c r="E197" s="6" t="str">
        <f t="shared" ref="E197:E200" si="27">IF(C197=0,"-",(D197-C197)/C197)</f>
        <v>-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0</v>
      </c>
      <c r="D199" s="5">
        <v>1</v>
      </c>
      <c r="E199" s="6" t="str">
        <f t="shared" si="27"/>
        <v>-</v>
      </c>
    </row>
    <row r="200" spans="2:5" ht="15" thickBot="1" x14ac:dyDescent="0.25">
      <c r="B200" s="4" t="s">
        <v>85</v>
      </c>
      <c r="C200" s="5">
        <v>0</v>
      </c>
      <c r="D200" s="5">
        <v>1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0</v>
      </c>
      <c r="D208" s="5">
        <v>1</v>
      </c>
      <c r="E208" s="6" t="str">
        <f t="shared" si="28"/>
        <v>-</v>
      </c>
    </row>
    <row r="209" spans="2:5" ht="20.100000000000001" customHeight="1" thickBot="1" x14ac:dyDescent="0.25">
      <c r="B209" s="17" t="s">
        <v>86</v>
      </c>
      <c r="C209" s="5">
        <v>0</v>
      </c>
      <c r="D209" s="5">
        <v>1</v>
      </c>
      <c r="E209" s="6" t="str">
        <f t="shared" si="28"/>
        <v>-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4</v>
      </c>
      <c r="D221" s="5">
        <v>0</v>
      </c>
      <c r="E221" s="6">
        <f t="shared" ref="E221:E223" si="30">IF(C221=0,"-",(D221-C221)/C221)</f>
        <v>-1</v>
      </c>
    </row>
    <row r="222" spans="2:5" ht="15" thickBot="1" x14ac:dyDescent="0.25">
      <c r="B222" s="16" t="s">
        <v>92</v>
      </c>
      <c r="C222" s="5">
        <v>1</v>
      </c>
      <c r="D222" s="5">
        <v>1</v>
      </c>
      <c r="E222" s="6">
        <f t="shared" si="30"/>
        <v>0</v>
      </c>
    </row>
    <row r="223" spans="2:5" ht="15" thickBot="1" x14ac:dyDescent="0.25">
      <c r="B223" s="16" t="s">
        <v>93</v>
      </c>
      <c r="C223" s="5">
        <v>3</v>
      </c>
      <c r="D223" s="5">
        <v>1</v>
      </c>
      <c r="E223" s="6">
        <f t="shared" si="30"/>
        <v>-0.66666666666666663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2195</v>
      </c>
      <c r="D14" s="5">
        <v>2291</v>
      </c>
      <c r="E14" s="6">
        <f>IF(C14&gt;0,(D14-C14)/C14)</f>
        <v>4.3735763097949888E-2</v>
      </c>
    </row>
    <row r="15" spans="1:5" ht="20.100000000000001" customHeight="1" thickBot="1" x14ac:dyDescent="0.25">
      <c r="B15" s="4" t="s">
        <v>17</v>
      </c>
      <c r="C15" s="5">
        <v>2080</v>
      </c>
      <c r="D15" s="5">
        <v>2229</v>
      </c>
      <c r="E15" s="6">
        <f t="shared" ref="E15:E25" si="0">IF(C15&gt;0,(D15-C15)/C15)</f>
        <v>7.163461538461538E-2</v>
      </c>
    </row>
    <row r="16" spans="1:5" ht="20.100000000000001" customHeight="1" thickBot="1" x14ac:dyDescent="0.25">
      <c r="B16" s="4" t="s">
        <v>18</v>
      </c>
      <c r="C16" s="5">
        <v>1051</v>
      </c>
      <c r="D16" s="5">
        <v>1140</v>
      </c>
      <c r="E16" s="6">
        <f t="shared" si="0"/>
        <v>8.468125594671741E-2</v>
      </c>
    </row>
    <row r="17" spans="2:5" ht="20.100000000000001" customHeight="1" thickBot="1" x14ac:dyDescent="0.25">
      <c r="B17" s="4" t="s">
        <v>19</v>
      </c>
      <c r="C17" s="5">
        <v>1029</v>
      </c>
      <c r="D17" s="5">
        <v>1089</v>
      </c>
      <c r="E17" s="6">
        <f t="shared" si="0"/>
        <v>5.8309037900874633E-2</v>
      </c>
    </row>
    <row r="18" spans="2:5" ht="20.100000000000001" customHeight="1" thickBot="1" x14ac:dyDescent="0.25">
      <c r="B18" s="4" t="s">
        <v>100</v>
      </c>
      <c r="C18" s="5">
        <v>1</v>
      </c>
      <c r="D18" s="5">
        <v>0</v>
      </c>
      <c r="E18" s="6">
        <f>IF(C18=0,"-",(D18-C18)/C18)</f>
        <v>-1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0.49471153846153848</v>
      </c>
      <c r="D20" s="6">
        <f>D17/D15</f>
        <v>0.48855989232839836</v>
      </c>
      <c r="E20" s="6">
        <f t="shared" si="0"/>
        <v>-1.2434814341041255E-2</v>
      </c>
    </row>
    <row r="21" spans="2:5" ht="30" customHeight="1" thickBot="1" x14ac:dyDescent="0.25">
      <c r="B21" s="4" t="s">
        <v>23</v>
      </c>
      <c r="C21" s="5">
        <v>445</v>
      </c>
      <c r="D21" s="5">
        <v>602</v>
      </c>
      <c r="E21" s="6">
        <f t="shared" si="0"/>
        <v>0.35280898876404493</v>
      </c>
    </row>
    <row r="22" spans="2:5" ht="20.100000000000001" customHeight="1" thickBot="1" x14ac:dyDescent="0.25">
      <c r="B22" s="4" t="s">
        <v>24</v>
      </c>
      <c r="C22" s="5">
        <v>266</v>
      </c>
      <c r="D22" s="5">
        <v>291</v>
      </c>
      <c r="E22" s="6">
        <f t="shared" si="0"/>
        <v>9.3984962406015032E-2</v>
      </c>
    </row>
    <row r="23" spans="2:5" ht="20.100000000000001" customHeight="1" thickBot="1" x14ac:dyDescent="0.25">
      <c r="B23" s="4" t="s">
        <v>25</v>
      </c>
      <c r="C23" s="5">
        <v>179</v>
      </c>
      <c r="D23" s="5">
        <v>311</v>
      </c>
      <c r="E23" s="6">
        <f t="shared" si="0"/>
        <v>0.73743016759776536</v>
      </c>
    </row>
    <row r="24" spans="2:5" ht="20.100000000000001" customHeight="1" thickBot="1" x14ac:dyDescent="0.25">
      <c r="B24" s="4" t="s">
        <v>21</v>
      </c>
      <c r="C24" s="6">
        <f>C23/C21</f>
        <v>0.40224719101123596</v>
      </c>
      <c r="D24" s="6">
        <f t="shared" ref="D24" si="1">D23/D21</f>
        <v>0.51661129568106312</v>
      </c>
      <c r="E24" s="6">
        <f t="shared" si="0"/>
        <v>0.28431299764286638</v>
      </c>
    </row>
    <row r="25" spans="2:5" ht="20.100000000000001" customHeight="1" thickBot="1" x14ac:dyDescent="0.25">
      <c r="B25" s="7" t="s">
        <v>26</v>
      </c>
      <c r="C25" s="6">
        <v>0.35196788969867826</v>
      </c>
      <c r="D25" s="6">
        <v>0.36796083008265501</v>
      </c>
      <c r="E25" s="6">
        <f t="shared" si="0"/>
        <v>4.54386347506541E-2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415</v>
      </c>
      <c r="D34" s="5">
        <v>461</v>
      </c>
      <c r="E34" s="6">
        <f>IF(C34&gt;0,(D34-C34)/C34,"-")</f>
        <v>0.1108433734939759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333</v>
      </c>
      <c r="D36" s="5">
        <v>401</v>
      </c>
      <c r="E36" s="6">
        <f t="shared" si="2"/>
        <v>0.20420420420420421</v>
      </c>
    </row>
    <row r="37" spans="2:5" ht="20.100000000000001" customHeight="1" thickBot="1" x14ac:dyDescent="0.25">
      <c r="B37" s="4" t="s">
        <v>30</v>
      </c>
      <c r="C37" s="5">
        <v>82</v>
      </c>
      <c r="D37" s="5">
        <v>60</v>
      </c>
      <c r="E37" s="6">
        <f t="shared" si="2"/>
        <v>-0.26829268292682928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324</v>
      </c>
      <c r="D44" s="5">
        <v>320</v>
      </c>
      <c r="E44" s="6">
        <f>IF(C44&gt;0,(D44-C44)/C44,"-")</f>
        <v>-1.2345679012345678E-2</v>
      </c>
    </row>
    <row r="45" spans="2:5" ht="20.100000000000001" customHeight="1" thickBot="1" x14ac:dyDescent="0.25">
      <c r="B45" s="4" t="s">
        <v>34</v>
      </c>
      <c r="C45" s="5">
        <v>14</v>
      </c>
      <c r="D45" s="5">
        <v>16</v>
      </c>
      <c r="E45" s="6">
        <f t="shared" ref="E45:E51" si="3">IF(C45&gt;0,(D45-C45)/C45,"-")</f>
        <v>0.14285714285714285</v>
      </c>
    </row>
    <row r="46" spans="2:5" ht="20.100000000000001" customHeight="1" thickBot="1" x14ac:dyDescent="0.25">
      <c r="B46" s="4" t="s">
        <v>31</v>
      </c>
      <c r="C46" s="5">
        <v>18</v>
      </c>
      <c r="D46" s="5">
        <v>31</v>
      </c>
      <c r="E46" s="6">
        <f t="shared" si="3"/>
        <v>0.72222222222222221</v>
      </c>
    </row>
    <row r="47" spans="2:5" ht="20.100000000000001" customHeight="1" thickBot="1" x14ac:dyDescent="0.25">
      <c r="B47" s="4" t="s">
        <v>32</v>
      </c>
      <c r="C47" s="5">
        <v>689</v>
      </c>
      <c r="D47" s="5">
        <v>822</v>
      </c>
      <c r="E47" s="6">
        <f t="shared" si="3"/>
        <v>0.19303338171262699</v>
      </c>
    </row>
    <row r="48" spans="2:5" ht="20.100000000000001" customHeight="1" thickBot="1" x14ac:dyDescent="0.25">
      <c r="B48" s="4" t="s">
        <v>35</v>
      </c>
      <c r="C48" s="5">
        <v>235</v>
      </c>
      <c r="D48" s="5">
        <v>252</v>
      </c>
      <c r="E48" s="6">
        <f t="shared" si="3"/>
        <v>7.2340425531914887E-2</v>
      </c>
    </row>
    <row r="49" spans="2:5" ht="20.100000000000001" customHeight="1" thickBot="1" x14ac:dyDescent="0.25">
      <c r="B49" s="4" t="s">
        <v>67</v>
      </c>
      <c r="C49" s="5">
        <v>298</v>
      </c>
      <c r="D49" s="5">
        <v>401</v>
      </c>
      <c r="E49" s="6">
        <f t="shared" si="3"/>
        <v>0.34563758389261745</v>
      </c>
    </row>
    <row r="50" spans="2:5" ht="20.100000000000001" customHeight="1" collapsed="1" thickBot="1" x14ac:dyDescent="0.25">
      <c r="B50" s="4" t="s">
        <v>36</v>
      </c>
      <c r="C50" s="6">
        <f>C44/(C44+C45)</f>
        <v>0.95857988165680474</v>
      </c>
      <c r="D50" s="6">
        <f>D44/(D44+D45)</f>
        <v>0.95238095238095233</v>
      </c>
      <c r="E50" s="6">
        <f t="shared" si="3"/>
        <v>-6.4667842445620882E-3</v>
      </c>
    </row>
    <row r="51" spans="2:5" ht="20.100000000000001" customHeight="1" thickBot="1" x14ac:dyDescent="0.25">
      <c r="B51" s="4" t="s">
        <v>37</v>
      </c>
      <c r="C51" s="6">
        <f>C47/(C46+C47)</f>
        <v>0.97454031117397455</v>
      </c>
      <c r="D51" s="6">
        <f t="shared" ref="D51" si="4">D47/(D46+D47)</f>
        <v>0.96365767878077369</v>
      </c>
      <c r="E51" s="6">
        <f t="shared" si="3"/>
        <v>-1.1166939190120481E-2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338</v>
      </c>
      <c r="D58" s="5">
        <v>336</v>
      </c>
      <c r="E58" s="6">
        <f>IF(C58&gt;0,(D58-C58)/C58,"-")</f>
        <v>-5.9171597633136093E-3</v>
      </c>
    </row>
    <row r="59" spans="2:5" ht="20.100000000000001" customHeight="1" thickBot="1" x14ac:dyDescent="0.25">
      <c r="B59" s="4" t="s">
        <v>41</v>
      </c>
      <c r="C59" s="5">
        <v>185</v>
      </c>
      <c r="D59" s="5">
        <v>170</v>
      </c>
      <c r="E59" s="6">
        <f t="shared" ref="E59:E63" si="5">IF(C59&gt;0,(D59-C59)/C59,"-")</f>
        <v>-8.1081081081081086E-2</v>
      </c>
    </row>
    <row r="60" spans="2:5" ht="20.100000000000001" customHeight="1" thickBot="1" x14ac:dyDescent="0.25">
      <c r="B60" s="4" t="s">
        <v>42</v>
      </c>
      <c r="C60" s="5">
        <v>139</v>
      </c>
      <c r="D60" s="5">
        <v>150</v>
      </c>
      <c r="E60" s="6">
        <f t="shared" si="5"/>
        <v>7.9136690647482008E-2</v>
      </c>
    </row>
    <row r="61" spans="2:5" ht="20.100000000000001" customHeight="1" collapsed="1" thickBot="1" x14ac:dyDescent="0.25">
      <c r="B61" s="4" t="s">
        <v>98</v>
      </c>
      <c r="C61" s="6">
        <f>(C59+C60)/C58</f>
        <v>0.95857988165680474</v>
      </c>
      <c r="D61" s="6">
        <f>(D59+D60)/D58</f>
        <v>0.95238095238095233</v>
      </c>
      <c r="E61" s="6">
        <f t="shared" si="5"/>
        <v>-6.4667842445620882E-3</v>
      </c>
    </row>
    <row r="62" spans="2:5" ht="20.100000000000001" customHeight="1" thickBot="1" x14ac:dyDescent="0.25">
      <c r="B62" s="4" t="s">
        <v>39</v>
      </c>
      <c r="C62" s="6">
        <v>0.94871794871794868</v>
      </c>
      <c r="D62" s="6">
        <v>0.94444444444444442</v>
      </c>
      <c r="E62" s="6">
        <f t="shared" si="5"/>
        <v>-4.5045045045044889E-3</v>
      </c>
    </row>
    <row r="63" spans="2:5" ht="20.100000000000001" customHeight="1" thickBot="1" x14ac:dyDescent="0.25">
      <c r="B63" s="4" t="s">
        <v>40</v>
      </c>
      <c r="C63" s="6">
        <v>0.97202797202797198</v>
      </c>
      <c r="D63" s="6">
        <v>0.96153846153846156</v>
      </c>
      <c r="E63" s="6">
        <f t="shared" si="5"/>
        <v>-1.0791366906474741E-2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1831</v>
      </c>
      <c r="D70" s="5">
        <v>1833</v>
      </c>
      <c r="E70" s="6">
        <f>IF(C70&gt;0,(D70-C70)/C70,"-")</f>
        <v>1.0922992900054614E-3</v>
      </c>
    </row>
    <row r="71" spans="2:5" ht="20.100000000000001" customHeight="1" thickBot="1" x14ac:dyDescent="0.25">
      <c r="B71" s="4" t="s">
        <v>45</v>
      </c>
      <c r="C71" s="5">
        <v>729</v>
      </c>
      <c r="D71" s="5">
        <v>813</v>
      </c>
      <c r="E71" s="6">
        <f t="shared" ref="E71:E77" si="6">IF(C71&gt;0,(D71-C71)/C71,"-")</f>
        <v>0.11522633744855967</v>
      </c>
    </row>
    <row r="72" spans="2:5" ht="20.100000000000001" customHeight="1" thickBot="1" x14ac:dyDescent="0.25">
      <c r="B72" s="4" t="s">
        <v>43</v>
      </c>
      <c r="C72" s="5">
        <v>2</v>
      </c>
      <c r="D72" s="5">
        <v>2</v>
      </c>
      <c r="E72" s="6">
        <f t="shared" si="6"/>
        <v>0</v>
      </c>
    </row>
    <row r="73" spans="2:5" ht="20.100000000000001" customHeight="1" thickBot="1" x14ac:dyDescent="0.25">
      <c r="B73" s="4" t="s">
        <v>46</v>
      </c>
      <c r="C73" s="5">
        <v>781</v>
      </c>
      <c r="D73" s="5">
        <v>647</v>
      </c>
      <c r="E73" s="6">
        <f t="shared" si="6"/>
        <v>-0.17157490396927016</v>
      </c>
    </row>
    <row r="74" spans="2:5" ht="20.100000000000001" customHeight="1" thickBot="1" x14ac:dyDescent="0.25">
      <c r="B74" s="4" t="s">
        <v>47</v>
      </c>
      <c r="C74" s="5">
        <v>253</v>
      </c>
      <c r="D74" s="5">
        <v>303</v>
      </c>
      <c r="E74" s="6">
        <f t="shared" si="6"/>
        <v>0.19762845849802371</v>
      </c>
    </row>
    <row r="75" spans="2:5" ht="20.100000000000001" customHeight="1" thickBot="1" x14ac:dyDescent="0.25">
      <c r="B75" s="4" t="s">
        <v>48</v>
      </c>
      <c r="C75" s="5">
        <v>66</v>
      </c>
      <c r="D75" s="5">
        <v>68</v>
      </c>
      <c r="E75" s="6">
        <f t="shared" si="6"/>
        <v>3.0303030303030304E-2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0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129</v>
      </c>
      <c r="D90" s="5">
        <v>119</v>
      </c>
      <c r="E90" s="6">
        <f>IF(C90&gt;0,(D90-C90)/C90,"-")</f>
        <v>-7.7519379844961239E-2</v>
      </c>
    </row>
    <row r="91" spans="2:5" ht="29.25" thickBot="1" x14ac:dyDescent="0.25">
      <c r="B91" s="4" t="s">
        <v>52</v>
      </c>
      <c r="C91" s="5">
        <v>49</v>
      </c>
      <c r="D91" s="5">
        <v>44</v>
      </c>
      <c r="E91" s="6">
        <f t="shared" ref="E91:E93" si="7">IF(C91&gt;0,(D91-C91)/C91,"-")</f>
        <v>-0.10204081632653061</v>
      </c>
    </row>
    <row r="92" spans="2:5" ht="29.25" customHeight="1" thickBot="1" x14ac:dyDescent="0.25">
      <c r="B92" s="4" t="s">
        <v>53</v>
      </c>
      <c r="C92" s="5">
        <v>70</v>
      </c>
      <c r="D92" s="5">
        <v>36</v>
      </c>
      <c r="E92" s="6">
        <f t="shared" si="7"/>
        <v>-0.48571428571428571</v>
      </c>
    </row>
    <row r="93" spans="2:5" ht="29.25" customHeight="1" thickBot="1" x14ac:dyDescent="0.25">
      <c r="B93" s="4" t="s">
        <v>54</v>
      </c>
      <c r="C93" s="6">
        <f>(C90+C91)/(C90+C91+C92)</f>
        <v>0.717741935483871</v>
      </c>
      <c r="D93" s="6">
        <f>(D90+D91)/(D90+D91+D92)</f>
        <v>0.81909547738693467</v>
      </c>
      <c r="E93" s="6">
        <f t="shared" si="7"/>
        <v>0.14121167635932466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248</v>
      </c>
      <c r="D100" s="5">
        <v>199</v>
      </c>
      <c r="E100" s="6">
        <f>IF(C100&gt;0,(D100-C100)/C100,"-")</f>
        <v>-0.19758064516129031</v>
      </c>
    </row>
    <row r="101" spans="2:5" ht="20.100000000000001" customHeight="1" thickBot="1" x14ac:dyDescent="0.25">
      <c r="B101" s="4" t="s">
        <v>41</v>
      </c>
      <c r="C101" s="5">
        <v>103</v>
      </c>
      <c r="D101" s="5">
        <v>102</v>
      </c>
      <c r="E101" s="6">
        <f t="shared" ref="E101:E105" si="8">IF(C101&gt;0,(D101-C101)/C101,"-")</f>
        <v>-9.7087378640776691E-3</v>
      </c>
    </row>
    <row r="102" spans="2:5" ht="20.100000000000001" customHeight="1" thickBot="1" x14ac:dyDescent="0.25">
      <c r="B102" s="4" t="s">
        <v>42</v>
      </c>
      <c r="C102" s="5">
        <v>75</v>
      </c>
      <c r="D102" s="5">
        <v>61</v>
      </c>
      <c r="E102" s="6">
        <f t="shared" si="8"/>
        <v>-0.18666666666666668</v>
      </c>
    </row>
    <row r="103" spans="2:5" ht="20.100000000000001" customHeight="1" thickBot="1" x14ac:dyDescent="0.25">
      <c r="B103" s="4" t="s">
        <v>98</v>
      </c>
      <c r="C103" s="6">
        <f>(C101+C102)/C100</f>
        <v>0.717741935483871</v>
      </c>
      <c r="D103" s="6">
        <f>(D101+D102)/D100</f>
        <v>0.81909547738693467</v>
      </c>
      <c r="E103" s="6">
        <f t="shared" si="8"/>
        <v>0.14121167635932466</v>
      </c>
    </row>
    <row r="104" spans="2:5" ht="20.100000000000001" customHeight="1" thickBot="1" x14ac:dyDescent="0.25">
      <c r="B104" s="4" t="s">
        <v>39</v>
      </c>
      <c r="C104" s="6">
        <v>0.72027972027972031</v>
      </c>
      <c r="D104" s="6">
        <v>0.81599999999999995</v>
      </c>
      <c r="E104" s="6">
        <f t="shared" si="8"/>
        <v>0.13289320388349501</v>
      </c>
    </row>
    <row r="105" spans="2:5" ht="20.100000000000001" customHeight="1" thickBot="1" x14ac:dyDescent="0.25">
      <c r="B105" s="4" t="s">
        <v>40</v>
      </c>
      <c r="C105" s="6">
        <v>0.7142857142857143</v>
      </c>
      <c r="D105" s="6">
        <v>0.82432432432432434</v>
      </c>
      <c r="E105" s="6">
        <f t="shared" si="8"/>
        <v>0.15405405405405406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227</v>
      </c>
      <c r="D112" s="5">
        <v>235</v>
      </c>
      <c r="E112" s="6">
        <f>IF(C112&gt;0,(D112-C112)/C112,"-")</f>
        <v>3.5242290748898682E-2</v>
      </c>
    </row>
    <row r="113" spans="2:14" ht="15" thickBot="1" x14ac:dyDescent="0.25">
      <c r="B113" s="4" t="s">
        <v>56</v>
      </c>
      <c r="C113" s="5">
        <v>154</v>
      </c>
      <c r="D113" s="5">
        <v>165</v>
      </c>
      <c r="E113" s="6">
        <f t="shared" ref="E113:E114" si="9">IF(C113&gt;0,(D113-C113)/C113,"-")</f>
        <v>7.1428571428571425E-2</v>
      </c>
    </row>
    <row r="114" spans="2:14" ht="15" thickBot="1" x14ac:dyDescent="0.25">
      <c r="B114" s="4" t="s">
        <v>57</v>
      </c>
      <c r="C114" s="5">
        <v>73</v>
      </c>
      <c r="D114" s="5">
        <v>70</v>
      </c>
      <c r="E114" s="6">
        <f t="shared" si="9"/>
        <v>-4.1095890410958902E-2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0</v>
      </c>
      <c r="E128" s="10">
        <v>0</v>
      </c>
      <c r="F128" s="10">
        <v>1</v>
      </c>
      <c r="G128" s="10">
        <v>2</v>
      </c>
      <c r="H128" s="10">
        <v>0</v>
      </c>
      <c r="I128" s="10">
        <v>0</v>
      </c>
      <c r="J128" s="10">
        <v>2</v>
      </c>
      <c r="K128" s="6">
        <f>IF(C128=0,"-",(G128-C128)/C128)</f>
        <v>1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1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0</v>
      </c>
      <c r="E133" s="10">
        <v>0</v>
      </c>
      <c r="F133" s="10">
        <v>1</v>
      </c>
      <c r="G133" s="10">
        <v>2</v>
      </c>
      <c r="H133" s="10">
        <v>0</v>
      </c>
      <c r="I133" s="10">
        <v>0</v>
      </c>
      <c r="J133" s="10">
        <v>2</v>
      </c>
      <c r="K133" s="6">
        <f t="shared" si="11"/>
        <v>1</v>
      </c>
      <c r="L133" s="6" t="str">
        <f t="shared" si="10"/>
        <v>-</v>
      </c>
      <c r="M133" s="6" t="str">
        <f t="shared" si="10"/>
        <v>-</v>
      </c>
      <c r="N133" s="6">
        <f t="shared" si="10"/>
        <v>1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1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1</v>
      </c>
      <c r="K134" s="6">
        <f>IF(OR(C134="-",G134="-"),"-",(G134-C134)/C134)</f>
        <v>0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0</v>
      </c>
      <c r="D143" s="10">
        <v>0</v>
      </c>
      <c r="E143" s="10">
        <v>0</v>
      </c>
      <c r="F143" s="10">
        <v>0</v>
      </c>
      <c r="G143" s="10">
        <v>3</v>
      </c>
      <c r="H143" s="10">
        <v>0</v>
      </c>
      <c r="I143" s="10">
        <v>0</v>
      </c>
      <c r="J143" s="10">
        <v>3</v>
      </c>
      <c r="K143" s="6" t="str">
        <f>IF(C143=0,"-",(G143-C143)/C143)</f>
        <v>-</v>
      </c>
      <c r="L143" s="6" t="str">
        <f t="shared" ref="L143:N147" si="15">IF(D143=0,"-",(H143-D143)/D143)</f>
        <v>-</v>
      </c>
      <c r="M143" s="6" t="str">
        <f t="shared" si="15"/>
        <v>-</v>
      </c>
      <c r="N143" s="6" t="str">
        <f t="shared" si="15"/>
        <v>-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2</v>
      </c>
      <c r="J144" s="10">
        <v>2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2</v>
      </c>
      <c r="J145" s="10">
        <v>2</v>
      </c>
      <c r="K145" s="6" t="str">
        <f t="shared" si="16"/>
        <v>-</v>
      </c>
      <c r="L145" s="6" t="str">
        <f t="shared" si="15"/>
        <v>-</v>
      </c>
      <c r="M145" s="6" t="str">
        <f t="shared" si="15"/>
        <v>-</v>
      </c>
      <c r="N145" s="6" t="str">
        <f t="shared" si="15"/>
        <v>-</v>
      </c>
    </row>
    <row r="146" spans="2:14" ht="15" thickBot="1" x14ac:dyDescent="0.25">
      <c r="B146" s="4" t="s">
        <v>74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6" t="str">
        <f t="shared" si="16"/>
        <v>-</v>
      </c>
      <c r="L146" s="6" t="str">
        <f t="shared" si="15"/>
        <v>-</v>
      </c>
      <c r="M146" s="6" t="str">
        <f t="shared" si="15"/>
        <v>-</v>
      </c>
      <c r="N146" s="6" t="str">
        <f t="shared" si="15"/>
        <v>-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0</v>
      </c>
      <c r="D148" s="10">
        <v>0</v>
      </c>
      <c r="E148" s="10">
        <v>0</v>
      </c>
      <c r="F148" s="10">
        <v>0</v>
      </c>
      <c r="G148" s="10">
        <v>3</v>
      </c>
      <c r="H148" s="10">
        <v>0</v>
      </c>
      <c r="I148" s="10">
        <v>4</v>
      </c>
      <c r="J148" s="10">
        <v>7</v>
      </c>
      <c r="K148" s="6" t="str">
        <f t="shared" ref="K148" si="17">IF(C148=0,"-",(G148-C148)/C148)</f>
        <v>-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 t="str">
        <f t="shared" ref="N148" si="20">IF(F148=0,"-",(J148-F148)/F148)</f>
        <v>-</v>
      </c>
    </row>
    <row r="149" spans="2:14" ht="29.25" thickBot="1" x14ac:dyDescent="0.25">
      <c r="B149" s="7" t="s">
        <v>76</v>
      </c>
      <c r="C149" s="6" t="str">
        <f t="shared" ref="C149:J150" si="21">IF(C143=0,"-",(C143/(C143+C145)))</f>
        <v>-</v>
      </c>
      <c r="D149" s="6" t="str">
        <f t="shared" si="21"/>
        <v>-</v>
      </c>
      <c r="E149" s="6" t="str">
        <f t="shared" si="21"/>
        <v>-</v>
      </c>
      <c r="F149" s="6" t="str">
        <f t="shared" si="21"/>
        <v>-</v>
      </c>
      <c r="G149" s="6">
        <f t="shared" si="21"/>
        <v>1</v>
      </c>
      <c r="H149" s="6" t="str">
        <f t="shared" si="21"/>
        <v>-</v>
      </c>
      <c r="I149" s="6" t="str">
        <f t="shared" si="21"/>
        <v>-</v>
      </c>
      <c r="J149" s="6">
        <f t="shared" si="21"/>
        <v>0.6</v>
      </c>
      <c r="K149" s="6" t="str">
        <f>IF(OR(C149="-",G149="-"),"-",(G149-C149)/C149)</f>
        <v>-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 t="str">
        <f t="shared" si="22"/>
        <v>-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>
        <f t="shared" si="21"/>
        <v>1</v>
      </c>
      <c r="J150" s="6">
        <f t="shared" si="21"/>
        <v>1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0</v>
      </c>
      <c r="D157" s="19">
        <v>3</v>
      </c>
      <c r="E157" s="18" t="str">
        <f>IF(C157=0,"-",(D157-C157)/C157)</f>
        <v>-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0</v>
      </c>
      <c r="D158" s="19">
        <v>0</v>
      </c>
      <c r="E158" s="18" t="str">
        <f t="shared" ref="E158:E159" si="23">IF(C158=0,"-",(D158-C158)/C158)</f>
        <v>-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 t="str">
        <f>IF(C157=0,"-",C157/(C157+C158+C159))</f>
        <v>-</v>
      </c>
      <c r="D160" s="18">
        <f>IF(D157=0,"-",D157/(D157+D158+D159))</f>
        <v>1</v>
      </c>
      <c r="E160" s="18" t="str">
        <f>IF(OR(C160="-",D160="-"),"-",(D160-C160)/C160)</f>
        <v>-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</v>
      </c>
      <c r="D166" s="5">
        <v>2</v>
      </c>
      <c r="E166" s="6">
        <f>IF(C166=0,"-",(D166-C166)/C166)</f>
        <v>1</v>
      </c>
    </row>
    <row r="167" spans="2:14" ht="20.100000000000001" customHeight="1" thickBot="1" x14ac:dyDescent="0.25">
      <c r="B167" s="4" t="s">
        <v>41</v>
      </c>
      <c r="C167" s="5">
        <v>1</v>
      </c>
      <c r="D167" s="5">
        <v>2</v>
      </c>
      <c r="E167" s="6">
        <f t="shared" ref="E167:E168" si="24">IF(C167=0,"-",(D167-C167)/C167)</f>
        <v>1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1</v>
      </c>
      <c r="E169" s="6">
        <f t="shared" ref="E169:E171" si="25">IF(OR(C169="-",D169="-"),"-",(D169-C169)/C169)</f>
        <v>0</v>
      </c>
    </row>
    <row r="170" spans="2:14" ht="20.100000000000001" customHeight="1" thickBot="1" x14ac:dyDescent="0.25">
      <c r="B170" s="4" t="s">
        <v>39</v>
      </c>
      <c r="C170" s="6">
        <v>1</v>
      </c>
      <c r="D170" s="6">
        <v>1</v>
      </c>
      <c r="E170" s="6">
        <f t="shared" si="25"/>
        <v>0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</v>
      </c>
      <c r="D178" s="5">
        <v>1</v>
      </c>
      <c r="E178" s="6">
        <f>IF(C178=0,"-",(D178-C178)/C178)</f>
        <v>0</v>
      </c>
      <c r="H178" s="13"/>
    </row>
    <row r="179" spans="2:8" ht="15" thickBot="1" x14ac:dyDescent="0.25">
      <c r="B179" s="4" t="s">
        <v>43</v>
      </c>
      <c r="C179" s="5">
        <v>1</v>
      </c>
      <c r="D179" s="5">
        <v>1</v>
      </c>
      <c r="E179" s="6">
        <f t="shared" ref="E179:E185" si="26">IF(C179=0,"-",(D179-C179)/C179)</f>
        <v>0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0</v>
      </c>
      <c r="D182" s="5">
        <v>18</v>
      </c>
      <c r="E182" s="6" t="str">
        <f t="shared" si="26"/>
        <v>-</v>
      </c>
      <c r="H182" s="13"/>
    </row>
    <row r="183" spans="2:8" ht="15" thickBot="1" x14ac:dyDescent="0.25">
      <c r="B183" s="4" t="s">
        <v>47</v>
      </c>
      <c r="C183" s="5">
        <v>0</v>
      </c>
      <c r="D183" s="5">
        <v>14</v>
      </c>
      <c r="E183" s="6" t="str">
        <f t="shared" si="26"/>
        <v>-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0</v>
      </c>
      <c r="D185" s="5">
        <v>4</v>
      </c>
      <c r="E185" s="6" t="str">
        <f t="shared" si="26"/>
        <v>-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0</v>
      </c>
      <c r="E197" s="6">
        <f t="shared" ref="E197:E200" si="27">IF(C197=0,"-",(D197-C197)/C197)</f>
        <v>-1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1</v>
      </c>
      <c r="D199" s="5">
        <v>0</v>
      </c>
      <c r="E199" s="6">
        <f t="shared" si="27"/>
        <v>-1</v>
      </c>
    </row>
    <row r="200" spans="2:5" ht="15" thickBot="1" x14ac:dyDescent="0.25">
      <c r="B200" s="4" t="s">
        <v>85</v>
      </c>
      <c r="C200" s="5">
        <v>1</v>
      </c>
      <c r="D200" s="5">
        <v>0</v>
      </c>
      <c r="E200" s="6">
        <f t="shared" si="27"/>
        <v>-1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0</v>
      </c>
      <c r="E208" s="6">
        <f t="shared" si="28"/>
        <v>-1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0</v>
      </c>
      <c r="E209" s="6">
        <f t="shared" si="28"/>
        <v>-1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</v>
      </c>
      <c r="D221" s="5">
        <v>2</v>
      </c>
      <c r="E221" s="6">
        <f t="shared" ref="E221:E223" si="30">IF(C221=0,"-",(D221-C221)/C221)</f>
        <v>1</v>
      </c>
    </row>
    <row r="222" spans="2:5" ht="15" thickBot="1" x14ac:dyDescent="0.25">
      <c r="B222" s="16" t="s">
        <v>92</v>
      </c>
      <c r="C222" s="5">
        <v>1</v>
      </c>
      <c r="D222" s="5">
        <v>0</v>
      </c>
      <c r="E222" s="6">
        <f t="shared" si="30"/>
        <v>-1</v>
      </c>
    </row>
    <row r="223" spans="2:5" ht="15" thickBot="1" x14ac:dyDescent="0.25">
      <c r="B223" s="16" t="s">
        <v>93</v>
      </c>
      <c r="C223" s="5">
        <v>0</v>
      </c>
      <c r="D223" s="5">
        <v>2</v>
      </c>
      <c r="E223" s="6" t="str">
        <f t="shared" si="30"/>
        <v>-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2562</v>
      </c>
      <c r="D14" s="5">
        <v>2985</v>
      </c>
      <c r="E14" s="6">
        <f>IF(C14&gt;0,(D14-C14)/C14)</f>
        <v>0.16510538641686182</v>
      </c>
    </row>
    <row r="15" spans="1:5" ht="20.100000000000001" customHeight="1" thickBot="1" x14ac:dyDescent="0.25">
      <c r="B15" s="4" t="s">
        <v>17</v>
      </c>
      <c r="C15" s="5">
        <v>2544</v>
      </c>
      <c r="D15" s="5">
        <v>2985</v>
      </c>
      <c r="E15" s="6">
        <f t="shared" ref="E15:E25" si="0">IF(C15&gt;0,(D15-C15)/C15)</f>
        <v>0.17334905660377359</v>
      </c>
    </row>
    <row r="16" spans="1:5" ht="20.100000000000001" customHeight="1" thickBot="1" x14ac:dyDescent="0.25">
      <c r="B16" s="4" t="s">
        <v>18</v>
      </c>
      <c r="C16" s="5">
        <v>1944</v>
      </c>
      <c r="D16" s="5">
        <v>2301</v>
      </c>
      <c r="E16" s="6">
        <f t="shared" si="0"/>
        <v>0.18364197530864199</v>
      </c>
    </row>
    <row r="17" spans="2:5" ht="20.100000000000001" customHeight="1" thickBot="1" x14ac:dyDescent="0.25">
      <c r="B17" s="4" t="s">
        <v>19</v>
      </c>
      <c r="C17" s="5">
        <v>600</v>
      </c>
      <c r="D17" s="5">
        <v>684</v>
      </c>
      <c r="E17" s="6">
        <f t="shared" si="0"/>
        <v>0.14000000000000001</v>
      </c>
    </row>
    <row r="18" spans="2:5" ht="20.100000000000001" customHeight="1" thickBot="1" x14ac:dyDescent="0.25">
      <c r="B18" s="4" t="s">
        <v>100</v>
      </c>
      <c r="C18" s="5">
        <v>4</v>
      </c>
      <c r="D18" s="5">
        <v>5</v>
      </c>
      <c r="E18" s="6">
        <f>IF(C18=0,"-",(D18-C18)/C18)</f>
        <v>0.25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3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0.23584905660377359</v>
      </c>
      <c r="D20" s="6">
        <f>D17/D15</f>
        <v>0.22914572864321608</v>
      </c>
      <c r="E20" s="6">
        <f t="shared" si="0"/>
        <v>-2.8422110552763814E-2</v>
      </c>
    </row>
    <row r="21" spans="2:5" ht="30" customHeight="1" thickBot="1" x14ac:dyDescent="0.25">
      <c r="B21" s="4" t="s">
        <v>23</v>
      </c>
      <c r="C21" s="5">
        <v>309</v>
      </c>
      <c r="D21" s="5">
        <v>345</v>
      </c>
      <c r="E21" s="6">
        <f t="shared" si="0"/>
        <v>0.11650485436893204</v>
      </c>
    </row>
    <row r="22" spans="2:5" ht="20.100000000000001" customHeight="1" thickBot="1" x14ac:dyDescent="0.25">
      <c r="B22" s="4" t="s">
        <v>24</v>
      </c>
      <c r="C22" s="5">
        <v>189</v>
      </c>
      <c r="D22" s="5">
        <v>190</v>
      </c>
      <c r="E22" s="6">
        <f t="shared" si="0"/>
        <v>5.2910052910052907E-3</v>
      </c>
    </row>
    <row r="23" spans="2:5" ht="20.100000000000001" customHeight="1" thickBot="1" x14ac:dyDescent="0.25">
      <c r="B23" s="4" t="s">
        <v>25</v>
      </c>
      <c r="C23" s="5">
        <v>120</v>
      </c>
      <c r="D23" s="5">
        <v>155</v>
      </c>
      <c r="E23" s="6">
        <f t="shared" si="0"/>
        <v>0.29166666666666669</v>
      </c>
    </row>
    <row r="24" spans="2:5" ht="20.100000000000001" customHeight="1" thickBot="1" x14ac:dyDescent="0.25">
      <c r="B24" s="4" t="s">
        <v>21</v>
      </c>
      <c r="C24" s="6">
        <f>C23/C21</f>
        <v>0.38834951456310679</v>
      </c>
      <c r="D24" s="6">
        <f t="shared" ref="D24" si="1">D23/D21</f>
        <v>0.44927536231884058</v>
      </c>
      <c r="E24" s="6">
        <f t="shared" si="0"/>
        <v>0.15688405797101451</v>
      </c>
    </row>
    <row r="25" spans="2:5" ht="20.100000000000001" customHeight="1" thickBot="1" x14ac:dyDescent="0.25">
      <c r="B25" s="7" t="s">
        <v>26</v>
      </c>
      <c r="C25" s="6">
        <v>0.23079309725425162</v>
      </c>
      <c r="D25" s="6">
        <v>0.2664155725926653</v>
      </c>
      <c r="E25" s="6">
        <f t="shared" si="0"/>
        <v>0.15434809689810791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415</v>
      </c>
      <c r="D34" s="5">
        <v>545</v>
      </c>
      <c r="E34" s="6">
        <f>IF(C34&gt;0,(D34-C34)/C34,"-")</f>
        <v>0.31325301204819278</v>
      </c>
    </row>
    <row r="35" spans="2:5" ht="20.100000000000001" customHeight="1" thickBot="1" x14ac:dyDescent="0.25">
      <c r="B35" s="4" t="s">
        <v>29</v>
      </c>
      <c r="C35" s="5">
        <v>0</v>
      </c>
      <c r="D35" s="5">
        <v>7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283</v>
      </c>
      <c r="D36" s="5">
        <v>425</v>
      </c>
      <c r="E36" s="6">
        <f t="shared" si="2"/>
        <v>0.50176678445229683</v>
      </c>
    </row>
    <row r="37" spans="2:5" ht="20.100000000000001" customHeight="1" thickBot="1" x14ac:dyDescent="0.25">
      <c r="B37" s="4" t="s">
        <v>30</v>
      </c>
      <c r="C37" s="5">
        <v>132</v>
      </c>
      <c r="D37" s="5">
        <v>113</v>
      </c>
      <c r="E37" s="6">
        <f t="shared" si="2"/>
        <v>-0.14393939393939395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684</v>
      </c>
      <c r="D44" s="5">
        <v>822</v>
      </c>
      <c r="E44" s="6">
        <f>IF(C44&gt;0,(D44-C44)/C44,"-")</f>
        <v>0.20175438596491227</v>
      </c>
    </row>
    <row r="45" spans="2:5" ht="20.100000000000001" customHeight="1" thickBot="1" x14ac:dyDescent="0.25">
      <c r="B45" s="4" t="s">
        <v>34</v>
      </c>
      <c r="C45" s="5">
        <v>49</v>
      </c>
      <c r="D45" s="5">
        <v>32</v>
      </c>
      <c r="E45" s="6">
        <f t="shared" ref="E45:E51" si="3">IF(C45&gt;0,(D45-C45)/C45,"-")</f>
        <v>-0.34693877551020408</v>
      </c>
    </row>
    <row r="46" spans="2:5" ht="20.100000000000001" customHeight="1" thickBot="1" x14ac:dyDescent="0.25">
      <c r="B46" s="4" t="s">
        <v>31</v>
      </c>
      <c r="C46" s="5">
        <v>109</v>
      </c>
      <c r="D46" s="5">
        <v>166</v>
      </c>
      <c r="E46" s="6">
        <f t="shared" si="3"/>
        <v>0.52293577981651373</v>
      </c>
    </row>
    <row r="47" spans="2:5" ht="20.100000000000001" customHeight="1" thickBot="1" x14ac:dyDescent="0.25">
      <c r="B47" s="4" t="s">
        <v>32</v>
      </c>
      <c r="C47" s="5">
        <v>878</v>
      </c>
      <c r="D47" s="5">
        <v>1031</v>
      </c>
      <c r="E47" s="6">
        <f t="shared" si="3"/>
        <v>0.17425968109339407</v>
      </c>
    </row>
    <row r="48" spans="2:5" ht="20.100000000000001" customHeight="1" thickBot="1" x14ac:dyDescent="0.25">
      <c r="B48" s="4" t="s">
        <v>35</v>
      </c>
      <c r="C48" s="5">
        <v>212</v>
      </c>
      <c r="D48" s="5">
        <v>125</v>
      </c>
      <c r="E48" s="6">
        <f t="shared" si="3"/>
        <v>-0.41037735849056606</v>
      </c>
    </row>
    <row r="49" spans="2:5" ht="20.100000000000001" customHeight="1" thickBot="1" x14ac:dyDescent="0.25">
      <c r="B49" s="4" t="s">
        <v>67</v>
      </c>
      <c r="C49" s="5">
        <v>423</v>
      </c>
      <c r="D49" s="5">
        <v>439</v>
      </c>
      <c r="E49" s="6">
        <f t="shared" si="3"/>
        <v>3.7825059101654845E-2</v>
      </c>
    </row>
    <row r="50" spans="2:5" ht="20.100000000000001" customHeight="1" collapsed="1" thickBot="1" x14ac:dyDescent="0.25">
      <c r="B50" s="4" t="s">
        <v>36</v>
      </c>
      <c r="C50" s="6">
        <f>C44/(C44+C45)</f>
        <v>0.93315143246930421</v>
      </c>
      <c r="D50" s="6">
        <f>D44/(D44+D45)</f>
        <v>0.9625292740046838</v>
      </c>
      <c r="E50" s="6">
        <f t="shared" si="3"/>
        <v>3.1482394510867311E-2</v>
      </c>
    </row>
    <row r="51" spans="2:5" ht="20.100000000000001" customHeight="1" thickBot="1" x14ac:dyDescent="0.25">
      <c r="B51" s="4" t="s">
        <v>37</v>
      </c>
      <c r="C51" s="6">
        <f>C47/(C46+C47)</f>
        <v>0.88956433637284704</v>
      </c>
      <c r="D51" s="6">
        <f t="shared" ref="D51" si="4">D47/(D46+D47)</f>
        <v>0.86131996658312449</v>
      </c>
      <c r="E51" s="6">
        <f t="shared" si="3"/>
        <v>-3.1750789273868069E-2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734</v>
      </c>
      <c r="D58" s="5">
        <v>854</v>
      </c>
      <c r="E58" s="6">
        <f>IF(C58&gt;0,(D58-C58)/C58,"-")</f>
        <v>0.16348773841961853</v>
      </c>
    </row>
    <row r="59" spans="2:5" ht="20.100000000000001" customHeight="1" thickBot="1" x14ac:dyDescent="0.25">
      <c r="B59" s="4" t="s">
        <v>41</v>
      </c>
      <c r="C59" s="5">
        <v>526</v>
      </c>
      <c r="D59" s="5">
        <v>606</v>
      </c>
      <c r="E59" s="6">
        <f t="shared" ref="E59:E63" si="5">IF(C59&gt;0,(D59-C59)/C59,"-")</f>
        <v>0.15209125475285171</v>
      </c>
    </row>
    <row r="60" spans="2:5" ht="20.100000000000001" customHeight="1" thickBot="1" x14ac:dyDescent="0.25">
      <c r="B60" s="4" t="s">
        <v>42</v>
      </c>
      <c r="C60" s="5">
        <v>159</v>
      </c>
      <c r="D60" s="5">
        <v>216</v>
      </c>
      <c r="E60" s="6">
        <f t="shared" si="5"/>
        <v>0.35849056603773582</v>
      </c>
    </row>
    <row r="61" spans="2:5" ht="20.100000000000001" customHeight="1" collapsed="1" thickBot="1" x14ac:dyDescent="0.25">
      <c r="B61" s="4" t="s">
        <v>98</v>
      </c>
      <c r="C61" s="6">
        <f>(C59+C60)/C58</f>
        <v>0.93324250681198906</v>
      </c>
      <c r="D61" s="6">
        <f>(D59+D60)/D58</f>
        <v>0.9625292740046838</v>
      </c>
      <c r="E61" s="6">
        <f t="shared" si="5"/>
        <v>3.1381733021077288E-2</v>
      </c>
    </row>
    <row r="62" spans="2:5" ht="20.100000000000001" customHeight="1" thickBot="1" x14ac:dyDescent="0.25">
      <c r="B62" s="4" t="s">
        <v>39</v>
      </c>
      <c r="C62" s="6">
        <v>0.9147826086956522</v>
      </c>
      <c r="D62" s="6">
        <v>0.95734597156398105</v>
      </c>
      <c r="E62" s="6">
        <f t="shared" si="5"/>
        <v>4.65283909682302E-2</v>
      </c>
    </row>
    <row r="63" spans="2:5" ht="20.100000000000001" customHeight="1" thickBot="1" x14ac:dyDescent="0.25">
      <c r="B63" s="4" t="s">
        <v>40</v>
      </c>
      <c r="C63" s="6">
        <v>1</v>
      </c>
      <c r="D63" s="6">
        <v>0.9773755656108597</v>
      </c>
      <c r="E63" s="6">
        <f t="shared" si="5"/>
        <v>-2.2624434389140302E-2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2452</v>
      </c>
      <c r="D70" s="5">
        <v>2802</v>
      </c>
      <c r="E70" s="6">
        <f>IF(C70&gt;0,(D70-C70)/C70,"-")</f>
        <v>0.14274061990212072</v>
      </c>
    </row>
    <row r="71" spans="2:5" ht="20.100000000000001" customHeight="1" thickBot="1" x14ac:dyDescent="0.25">
      <c r="B71" s="4" t="s">
        <v>45</v>
      </c>
      <c r="C71" s="5">
        <v>1194</v>
      </c>
      <c r="D71" s="5">
        <v>1488</v>
      </c>
      <c r="E71" s="6">
        <f t="shared" ref="E71:E77" si="6">IF(C71&gt;0,(D71-C71)/C71,"-")</f>
        <v>0.24623115577889448</v>
      </c>
    </row>
    <row r="72" spans="2:5" ht="20.100000000000001" customHeight="1" thickBot="1" x14ac:dyDescent="0.25">
      <c r="B72" s="4" t="s">
        <v>43</v>
      </c>
      <c r="C72" s="5">
        <v>3</v>
      </c>
      <c r="D72" s="5">
        <v>3</v>
      </c>
      <c r="E72" s="6">
        <f t="shared" si="6"/>
        <v>0</v>
      </c>
    </row>
    <row r="73" spans="2:5" ht="20.100000000000001" customHeight="1" thickBot="1" x14ac:dyDescent="0.25">
      <c r="B73" s="4" t="s">
        <v>46</v>
      </c>
      <c r="C73" s="5">
        <v>869</v>
      </c>
      <c r="D73" s="5">
        <v>970</v>
      </c>
      <c r="E73" s="6">
        <f t="shared" si="6"/>
        <v>0.11622554660529344</v>
      </c>
    </row>
    <row r="74" spans="2:5" ht="20.100000000000001" customHeight="1" thickBot="1" x14ac:dyDescent="0.25">
      <c r="B74" s="4" t="s">
        <v>47</v>
      </c>
      <c r="C74" s="5">
        <v>223</v>
      </c>
      <c r="D74" s="5">
        <v>141</v>
      </c>
      <c r="E74" s="6">
        <f t="shared" si="6"/>
        <v>-0.36771300448430494</v>
      </c>
    </row>
    <row r="75" spans="2:5" ht="20.100000000000001" customHeight="1" thickBot="1" x14ac:dyDescent="0.25">
      <c r="B75" s="4" t="s">
        <v>48</v>
      </c>
      <c r="C75" s="5">
        <v>163</v>
      </c>
      <c r="D75" s="5">
        <v>199</v>
      </c>
      <c r="E75" s="6">
        <f t="shared" si="6"/>
        <v>0.22085889570552147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1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67</v>
      </c>
      <c r="D90" s="5">
        <v>69</v>
      </c>
      <c r="E90" s="6">
        <f>IF(C90&gt;0,(D90-C90)/C90,"-")</f>
        <v>2.9850746268656716E-2</v>
      </c>
    </row>
    <row r="91" spans="2:5" ht="29.25" thickBot="1" x14ac:dyDescent="0.25">
      <c r="B91" s="4" t="s">
        <v>52</v>
      </c>
      <c r="C91" s="5">
        <v>32</v>
      </c>
      <c r="D91" s="5">
        <v>31</v>
      </c>
      <c r="E91" s="6">
        <f t="shared" ref="E91:E93" si="7">IF(C91&gt;0,(D91-C91)/C91,"-")</f>
        <v>-3.125E-2</v>
      </c>
    </row>
    <row r="92" spans="2:5" ht="29.25" customHeight="1" thickBot="1" x14ac:dyDescent="0.25">
      <c r="B92" s="4" t="s">
        <v>53</v>
      </c>
      <c r="C92" s="5">
        <v>61</v>
      </c>
      <c r="D92" s="5">
        <v>37</v>
      </c>
      <c r="E92" s="6">
        <f t="shared" si="7"/>
        <v>-0.39344262295081966</v>
      </c>
    </row>
    <row r="93" spans="2:5" ht="29.25" customHeight="1" thickBot="1" x14ac:dyDescent="0.25">
      <c r="B93" s="4" t="s">
        <v>54</v>
      </c>
      <c r="C93" s="6">
        <f>(C90+C91)/(C90+C91+C92)</f>
        <v>0.61875000000000002</v>
      </c>
      <c r="D93" s="6">
        <f>(D90+D91)/(D90+D91+D92)</f>
        <v>0.72992700729927007</v>
      </c>
      <c r="E93" s="6">
        <f t="shared" si="7"/>
        <v>0.17968001179680007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160</v>
      </c>
      <c r="D100" s="5">
        <v>137</v>
      </c>
      <c r="E100" s="6">
        <f>IF(C100&gt;0,(D100-C100)/C100,"-")</f>
        <v>-0.14374999999999999</v>
      </c>
    </row>
    <row r="101" spans="2:5" ht="20.100000000000001" customHeight="1" thickBot="1" x14ac:dyDescent="0.25">
      <c r="B101" s="4" t="s">
        <v>41</v>
      </c>
      <c r="C101" s="5">
        <v>61</v>
      </c>
      <c r="D101" s="5">
        <v>81</v>
      </c>
      <c r="E101" s="6">
        <f t="shared" ref="E101:E105" si="8">IF(C101&gt;0,(D101-C101)/C101,"-")</f>
        <v>0.32786885245901637</v>
      </c>
    </row>
    <row r="102" spans="2:5" ht="20.100000000000001" customHeight="1" thickBot="1" x14ac:dyDescent="0.25">
      <c r="B102" s="4" t="s">
        <v>42</v>
      </c>
      <c r="C102" s="5">
        <v>38</v>
      </c>
      <c r="D102" s="5">
        <v>19</v>
      </c>
      <c r="E102" s="6">
        <f t="shared" si="8"/>
        <v>-0.5</v>
      </c>
    </row>
    <row r="103" spans="2:5" ht="20.100000000000001" customHeight="1" thickBot="1" x14ac:dyDescent="0.25">
      <c r="B103" s="4" t="s">
        <v>98</v>
      </c>
      <c r="C103" s="6">
        <f>(C101+C102)/C100</f>
        <v>0.61875000000000002</v>
      </c>
      <c r="D103" s="6">
        <f>(D101+D102)/D100</f>
        <v>0.72992700729927007</v>
      </c>
      <c r="E103" s="6">
        <f t="shared" si="8"/>
        <v>0.17968001179680007</v>
      </c>
    </row>
    <row r="104" spans="2:5" ht="20.100000000000001" customHeight="1" thickBot="1" x14ac:dyDescent="0.25">
      <c r="B104" s="4" t="s">
        <v>39</v>
      </c>
      <c r="C104" s="6">
        <v>0.57547169811320753</v>
      </c>
      <c r="D104" s="6">
        <v>0.74311926605504586</v>
      </c>
      <c r="E104" s="6">
        <f t="shared" si="8"/>
        <v>0.29132200330876823</v>
      </c>
    </row>
    <row r="105" spans="2:5" ht="20.100000000000001" customHeight="1" thickBot="1" x14ac:dyDescent="0.25">
      <c r="B105" s="4" t="s">
        <v>40</v>
      </c>
      <c r="C105" s="6">
        <v>0.70370370370370372</v>
      </c>
      <c r="D105" s="6">
        <v>0.6785714285714286</v>
      </c>
      <c r="E105" s="6">
        <f t="shared" si="8"/>
        <v>-3.5714285714285691E-2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224</v>
      </c>
      <c r="D112" s="5">
        <v>198</v>
      </c>
      <c r="E112" s="6">
        <f>IF(C112&gt;0,(D112-C112)/C112,"-")</f>
        <v>-0.11607142857142858</v>
      </c>
    </row>
    <row r="113" spans="2:14" ht="15" thickBot="1" x14ac:dyDescent="0.25">
      <c r="B113" s="4" t="s">
        <v>56</v>
      </c>
      <c r="C113" s="5">
        <v>92</v>
      </c>
      <c r="D113" s="5">
        <v>76</v>
      </c>
      <c r="E113" s="6">
        <f t="shared" ref="E113:E114" si="9">IF(C113&gt;0,(D113-C113)/C113,"-")</f>
        <v>-0.17391304347826086</v>
      </c>
    </row>
    <row r="114" spans="2:14" ht="15" thickBot="1" x14ac:dyDescent="0.25">
      <c r="B114" s="4" t="s">
        <v>57</v>
      </c>
      <c r="C114" s="5">
        <v>132</v>
      </c>
      <c r="D114" s="5">
        <v>122</v>
      </c>
      <c r="E114" s="6">
        <f t="shared" si="9"/>
        <v>-7.575757575757576E-2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1</v>
      </c>
      <c r="H128" s="10">
        <v>1</v>
      </c>
      <c r="I128" s="10">
        <v>0</v>
      </c>
      <c r="J128" s="10">
        <v>2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1</v>
      </c>
      <c r="H129" s="10">
        <v>0</v>
      </c>
      <c r="I129" s="10">
        <v>0</v>
      </c>
      <c r="J129" s="10">
        <v>1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0</v>
      </c>
      <c r="F133" s="10">
        <v>0</v>
      </c>
      <c r="G133" s="10">
        <v>2</v>
      </c>
      <c r="H133" s="10">
        <v>1</v>
      </c>
      <c r="I133" s="10">
        <v>0</v>
      </c>
      <c r="J133" s="10">
        <v>3</v>
      </c>
      <c r="K133" s="6" t="str">
        <f t="shared" si="11"/>
        <v>-</v>
      </c>
      <c r="L133" s="6" t="str">
        <f t="shared" si="10"/>
        <v>-</v>
      </c>
      <c r="M133" s="6" t="str">
        <f t="shared" si="10"/>
        <v>-</v>
      </c>
      <c r="N133" s="6" t="str">
        <f t="shared" si="10"/>
        <v>-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>
        <f t="shared" si="12"/>
        <v>0.5</v>
      </c>
      <c r="H134" s="6">
        <f t="shared" si="12"/>
        <v>1</v>
      </c>
      <c r="I134" s="6" t="str">
        <f t="shared" si="12"/>
        <v>-</v>
      </c>
      <c r="J134" s="6">
        <f t="shared" si="12"/>
        <v>0.66666666666666663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14</v>
      </c>
      <c r="D143" s="10">
        <v>0</v>
      </c>
      <c r="E143" s="10">
        <v>1</v>
      </c>
      <c r="F143" s="10">
        <v>15</v>
      </c>
      <c r="G143" s="10">
        <v>27</v>
      </c>
      <c r="H143" s="10">
        <v>0</v>
      </c>
      <c r="I143" s="10">
        <v>2</v>
      </c>
      <c r="J143" s="10">
        <v>29</v>
      </c>
      <c r="K143" s="6">
        <f>IF(C143=0,"-",(G143-C143)/C143)</f>
        <v>0.9285714285714286</v>
      </c>
      <c r="L143" s="6" t="str">
        <f t="shared" ref="L143:N147" si="15">IF(D143=0,"-",(H143-D143)/D143)</f>
        <v>-</v>
      </c>
      <c r="M143" s="6">
        <f t="shared" si="15"/>
        <v>1</v>
      </c>
      <c r="N143" s="6">
        <f t="shared" si="15"/>
        <v>0.93333333333333335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1</v>
      </c>
      <c r="F144" s="10">
        <v>1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>
        <f t="shared" si="15"/>
        <v>-1</v>
      </c>
      <c r="N144" s="6">
        <f t="shared" si="15"/>
        <v>-1</v>
      </c>
    </row>
    <row r="145" spans="2:14" ht="15" thickBot="1" x14ac:dyDescent="0.25">
      <c r="B145" s="4" t="s">
        <v>73</v>
      </c>
      <c r="C145" s="10">
        <v>39</v>
      </c>
      <c r="D145" s="10">
        <v>0</v>
      </c>
      <c r="E145" s="10">
        <v>7</v>
      </c>
      <c r="F145" s="10">
        <v>46</v>
      </c>
      <c r="G145" s="10">
        <v>17</v>
      </c>
      <c r="H145" s="10">
        <v>0</v>
      </c>
      <c r="I145" s="10">
        <v>7</v>
      </c>
      <c r="J145" s="10">
        <v>24</v>
      </c>
      <c r="K145" s="6">
        <f t="shared" si="16"/>
        <v>-0.5641025641025641</v>
      </c>
      <c r="L145" s="6" t="str">
        <f t="shared" si="15"/>
        <v>-</v>
      </c>
      <c r="M145" s="6">
        <f t="shared" si="15"/>
        <v>0</v>
      </c>
      <c r="N145" s="6">
        <f t="shared" si="15"/>
        <v>-0.47826086956521741</v>
      </c>
    </row>
    <row r="146" spans="2:14" ht="15" thickBot="1" x14ac:dyDescent="0.25">
      <c r="B146" s="4" t="s">
        <v>74</v>
      </c>
      <c r="C146" s="10">
        <v>9</v>
      </c>
      <c r="D146" s="10">
        <v>0</v>
      </c>
      <c r="E146" s="10">
        <v>4</v>
      </c>
      <c r="F146" s="10">
        <v>13</v>
      </c>
      <c r="G146" s="10">
        <v>1</v>
      </c>
      <c r="H146" s="10">
        <v>0</v>
      </c>
      <c r="I146" s="10">
        <v>3</v>
      </c>
      <c r="J146" s="10">
        <v>4</v>
      </c>
      <c r="K146" s="6">
        <f t="shared" si="16"/>
        <v>-0.88888888888888884</v>
      </c>
      <c r="L146" s="6" t="str">
        <f t="shared" si="15"/>
        <v>-</v>
      </c>
      <c r="M146" s="6">
        <f t="shared" si="15"/>
        <v>-0.25</v>
      </c>
      <c r="N146" s="6">
        <f t="shared" si="15"/>
        <v>-0.69230769230769229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1</v>
      </c>
      <c r="H147" s="10">
        <v>0</v>
      </c>
      <c r="I147" s="10">
        <v>0</v>
      </c>
      <c r="J147" s="10">
        <v>1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62</v>
      </c>
      <c r="D148" s="10">
        <v>0</v>
      </c>
      <c r="E148" s="10">
        <v>13</v>
      </c>
      <c r="F148" s="10">
        <v>75</v>
      </c>
      <c r="G148" s="10">
        <v>46</v>
      </c>
      <c r="H148" s="10">
        <v>0</v>
      </c>
      <c r="I148" s="10">
        <v>12</v>
      </c>
      <c r="J148" s="10">
        <v>58</v>
      </c>
      <c r="K148" s="6"/>
      <c r="L148" s="6"/>
      <c r="M148" s="6"/>
      <c r="N148" s="6"/>
    </row>
    <row r="149" spans="2:14" ht="29.25" thickBot="1" x14ac:dyDescent="0.25">
      <c r="B149" s="7" t="s">
        <v>76</v>
      </c>
      <c r="C149" s="6">
        <f t="shared" ref="C149:J150" si="17">IF(C143=0,"-",(C143/(C143+C145)))</f>
        <v>0.26415094339622641</v>
      </c>
      <c r="D149" s="6" t="str">
        <f t="shared" si="17"/>
        <v>-</v>
      </c>
      <c r="E149" s="6">
        <f t="shared" si="17"/>
        <v>0.125</v>
      </c>
      <c r="F149" s="6">
        <f t="shared" si="17"/>
        <v>0.24590163934426229</v>
      </c>
      <c r="G149" s="6">
        <f t="shared" si="17"/>
        <v>0.61363636363636365</v>
      </c>
      <c r="H149" s="6" t="str">
        <f t="shared" si="17"/>
        <v>-</v>
      </c>
      <c r="I149" s="6">
        <f t="shared" si="17"/>
        <v>0.22222222222222221</v>
      </c>
      <c r="J149" s="6">
        <f t="shared" si="17"/>
        <v>0.54716981132075471</v>
      </c>
      <c r="K149" s="6">
        <f>IF(OR(C149="-",G149="-"),"-",(G149-C149)/C149)</f>
        <v>1.323051948051948</v>
      </c>
      <c r="L149" s="6" t="str">
        <f t="shared" ref="L149:N150" si="18">IF(OR(D149="-",H149="-"),"-",(H149-D149)/D149)</f>
        <v>-</v>
      </c>
      <c r="M149" s="6">
        <f t="shared" si="18"/>
        <v>0.77777777777777768</v>
      </c>
      <c r="N149" s="6">
        <f t="shared" si="18"/>
        <v>1.2251572327044025</v>
      </c>
    </row>
    <row r="150" spans="2:14" ht="29.25" thickBot="1" x14ac:dyDescent="0.25">
      <c r="B150" s="7" t="s">
        <v>77</v>
      </c>
      <c r="C150" s="6" t="str">
        <f t="shared" si="17"/>
        <v>-</v>
      </c>
      <c r="D150" s="6" t="str">
        <f t="shared" si="17"/>
        <v>-</v>
      </c>
      <c r="E150" s="6">
        <f t="shared" si="17"/>
        <v>0.2</v>
      </c>
      <c r="F150" s="6">
        <f t="shared" si="17"/>
        <v>7.1428571428571425E-2</v>
      </c>
      <c r="G150" s="6" t="str">
        <f t="shared" si="17"/>
        <v>-</v>
      </c>
      <c r="H150" s="6" t="str">
        <f t="shared" si="17"/>
        <v>-</v>
      </c>
      <c r="I150" s="6" t="str">
        <f t="shared" si="17"/>
        <v>-</v>
      </c>
      <c r="J150" s="6" t="str">
        <f t="shared" si="17"/>
        <v>-</v>
      </c>
      <c r="K150" s="6" t="str">
        <f>IF(OR(C150="-",G150="-"),"-",(G150-C150)/C150)</f>
        <v>-</v>
      </c>
      <c r="L150" s="6" t="str">
        <f t="shared" si="18"/>
        <v>-</v>
      </c>
      <c r="M150" s="6" t="str">
        <f t="shared" si="18"/>
        <v>-</v>
      </c>
      <c r="N150" s="6" t="str">
        <f t="shared" si="18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48</v>
      </c>
      <c r="D157" s="19">
        <v>36</v>
      </c>
      <c r="E157" s="18">
        <f>IF(C157=0,"-",(D157-C157)/C157)</f>
        <v>-0.25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13</v>
      </c>
      <c r="D158" s="19">
        <v>9</v>
      </c>
      <c r="E158" s="18">
        <f t="shared" ref="E158:E159" si="19">IF(C158=0,"-",(D158-C158)/C158)</f>
        <v>-0.30769230769230771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1</v>
      </c>
      <c r="D159" s="19">
        <v>1</v>
      </c>
      <c r="E159" s="18">
        <f t="shared" si="19"/>
        <v>0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0.77419354838709675</v>
      </c>
      <c r="D160" s="18">
        <f>IF(D157=0,"-",D157/(D157+D158+D159))</f>
        <v>0.78260869565217395</v>
      </c>
      <c r="E160" s="18">
        <f>IF(OR(C160="-",D160="-"),"-",(D160-C160)/C160)</f>
        <v>1.0869565217391377E-2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3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2</v>
      </c>
      <c r="E167" s="6" t="str">
        <f t="shared" ref="E167:E168" si="20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0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>
        <f>IF(D166=0,"-",(D167+D168)/D166)</f>
        <v>0.66666666666666663</v>
      </c>
      <c r="E169" s="6" t="str">
        <f t="shared" ref="E169:E171" si="21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105</v>
      </c>
      <c r="D170" s="6">
        <v>0.66666666666666663</v>
      </c>
      <c r="E170" s="6" t="str">
        <f t="shared" si="21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1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0</v>
      </c>
      <c r="D178" s="5">
        <v>3</v>
      </c>
      <c r="E178" s="6" t="str">
        <f>IF(C178=0,"-",(D178-C178)/C178)</f>
        <v>-</v>
      </c>
      <c r="H178" s="13"/>
    </row>
    <row r="179" spans="2:8" ht="15" thickBot="1" x14ac:dyDescent="0.25">
      <c r="B179" s="4" t="s">
        <v>43</v>
      </c>
      <c r="C179" s="5">
        <v>0</v>
      </c>
      <c r="D179" s="5">
        <v>1</v>
      </c>
      <c r="E179" s="6" t="str">
        <f t="shared" ref="E179:E185" si="22">IF(C179=0,"-",(D179-C179)/C179)</f>
        <v>-</v>
      </c>
      <c r="H179" s="13"/>
    </row>
    <row r="180" spans="2:8" ht="15" thickBot="1" x14ac:dyDescent="0.25">
      <c r="B180" s="4" t="s">
        <v>47</v>
      </c>
      <c r="C180" s="5">
        <v>0</v>
      </c>
      <c r="D180" s="5">
        <v>2</v>
      </c>
      <c r="E180" s="6" t="str">
        <f t="shared" si="22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2"/>
        <v>-</v>
      </c>
      <c r="H181" s="13"/>
    </row>
    <row r="182" spans="2:8" ht="15" thickBot="1" x14ac:dyDescent="0.25">
      <c r="B182" s="15" t="s">
        <v>79</v>
      </c>
      <c r="C182" s="5">
        <v>73</v>
      </c>
      <c r="D182" s="5">
        <v>62</v>
      </c>
      <c r="E182" s="6">
        <f t="shared" si="22"/>
        <v>-0.15068493150684931</v>
      </c>
      <c r="H182" s="13"/>
    </row>
    <row r="183" spans="2:8" ht="15" thickBot="1" x14ac:dyDescent="0.25">
      <c r="B183" s="4" t="s">
        <v>47</v>
      </c>
      <c r="C183" s="5">
        <v>62</v>
      </c>
      <c r="D183" s="5">
        <v>49</v>
      </c>
      <c r="E183" s="6">
        <f t="shared" si="22"/>
        <v>-0.20967741935483872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2"/>
        <v>-</v>
      </c>
      <c r="H184" s="13"/>
    </row>
    <row r="185" spans="2:8" ht="15" thickBot="1" x14ac:dyDescent="0.25">
      <c r="B185" s="4" t="s">
        <v>80</v>
      </c>
      <c r="C185" s="5">
        <v>11</v>
      </c>
      <c r="D185" s="5">
        <v>13</v>
      </c>
      <c r="E185" s="6">
        <f t="shared" si="22"/>
        <v>0.18181818181818182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7</v>
      </c>
      <c r="E197" s="6">
        <f t="shared" ref="E197:E200" si="23">IF(C197=0,"-",(D197-C197)/C197)</f>
        <v>6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3"/>
        <v>-</v>
      </c>
    </row>
    <row r="199" spans="2:5" ht="15" thickBot="1" x14ac:dyDescent="0.25">
      <c r="B199" s="4" t="s">
        <v>84</v>
      </c>
      <c r="C199" s="5">
        <v>1</v>
      </c>
      <c r="D199" s="5">
        <v>7</v>
      </c>
      <c r="E199" s="6">
        <f t="shared" si="23"/>
        <v>6</v>
      </c>
    </row>
    <row r="200" spans="2:5" ht="15" thickBot="1" x14ac:dyDescent="0.25">
      <c r="B200" s="4" t="s">
        <v>85</v>
      </c>
      <c r="C200" s="5">
        <v>0</v>
      </c>
      <c r="D200" s="5">
        <v>4</v>
      </c>
      <c r="E200" s="6" t="str">
        <f t="shared" si="23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4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7</v>
      </c>
      <c r="E208" s="6">
        <f t="shared" si="24"/>
        <v>6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7</v>
      </c>
      <c r="E209" s="6">
        <f t="shared" si="24"/>
        <v>6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4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5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5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8</v>
      </c>
      <c r="D221" s="5">
        <v>5</v>
      </c>
      <c r="E221" s="6">
        <f t="shared" ref="E221:E223" si="26">IF(C221=0,"-",(D221-C221)/C221)</f>
        <v>-0.375</v>
      </c>
    </row>
    <row r="222" spans="2:5" ht="15" thickBot="1" x14ac:dyDescent="0.25">
      <c r="B222" s="16" t="s">
        <v>92</v>
      </c>
      <c r="C222" s="5">
        <v>6</v>
      </c>
      <c r="D222" s="5">
        <v>8</v>
      </c>
      <c r="E222" s="6">
        <f t="shared" si="26"/>
        <v>0.33333333333333331</v>
      </c>
    </row>
    <row r="223" spans="2:5" ht="15" thickBot="1" x14ac:dyDescent="0.25">
      <c r="B223" s="16" t="s">
        <v>93</v>
      </c>
      <c r="C223" s="5">
        <v>9</v>
      </c>
      <c r="D223" s="5">
        <v>17</v>
      </c>
      <c r="E223" s="6">
        <f t="shared" si="26"/>
        <v>0.88888888888888884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579</v>
      </c>
      <c r="D14" s="5">
        <v>635</v>
      </c>
      <c r="E14" s="6">
        <f>IF(C14&gt;0,(D14-C14)/C14)</f>
        <v>9.6718480138169263E-2</v>
      </c>
    </row>
    <row r="15" spans="1:5" ht="20.100000000000001" customHeight="1" thickBot="1" x14ac:dyDescent="0.25">
      <c r="B15" s="4" t="s">
        <v>17</v>
      </c>
      <c r="C15" s="5">
        <v>554</v>
      </c>
      <c r="D15" s="5">
        <v>626</v>
      </c>
      <c r="E15" s="6">
        <f t="shared" ref="E15:E25" si="0">IF(C15&gt;0,(D15-C15)/C15)</f>
        <v>0.1299638989169675</v>
      </c>
    </row>
    <row r="16" spans="1:5" ht="20.100000000000001" customHeight="1" thickBot="1" x14ac:dyDescent="0.25">
      <c r="B16" s="4" t="s">
        <v>18</v>
      </c>
      <c r="C16" s="5">
        <v>421</v>
      </c>
      <c r="D16" s="5">
        <v>473</v>
      </c>
      <c r="E16" s="6">
        <f t="shared" si="0"/>
        <v>0.12351543942992874</v>
      </c>
    </row>
    <row r="17" spans="2:5" ht="20.100000000000001" customHeight="1" thickBot="1" x14ac:dyDescent="0.25">
      <c r="B17" s="4" t="s">
        <v>19</v>
      </c>
      <c r="C17" s="5">
        <v>133</v>
      </c>
      <c r="D17" s="5">
        <v>153</v>
      </c>
      <c r="E17" s="6">
        <f t="shared" si="0"/>
        <v>0.15037593984962405</v>
      </c>
    </row>
    <row r="18" spans="2:5" ht="20.100000000000001" customHeight="1" thickBot="1" x14ac:dyDescent="0.25">
      <c r="B18" s="4" t="s">
        <v>100</v>
      </c>
      <c r="C18" s="5">
        <v>11</v>
      </c>
      <c r="D18" s="5">
        <v>2</v>
      </c>
      <c r="E18" s="6">
        <f>IF(C18=0,"-",(D18-C18)/C18)</f>
        <v>-0.81818181818181823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0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0.24007220216606498</v>
      </c>
      <c r="D20" s="6">
        <f>D17/D15</f>
        <v>0.24440894568690097</v>
      </c>
      <c r="E20" s="6">
        <f t="shared" si="0"/>
        <v>1.8064330154459685E-2</v>
      </c>
    </row>
    <row r="21" spans="2:5" ht="30" customHeight="1" thickBot="1" x14ac:dyDescent="0.25">
      <c r="B21" s="4" t="s">
        <v>23</v>
      </c>
      <c r="C21" s="5">
        <v>64</v>
      </c>
      <c r="D21" s="5">
        <v>100</v>
      </c>
      <c r="E21" s="6">
        <f t="shared" si="0"/>
        <v>0.5625</v>
      </c>
    </row>
    <row r="22" spans="2:5" ht="20.100000000000001" customHeight="1" thickBot="1" x14ac:dyDescent="0.25">
      <c r="B22" s="4" t="s">
        <v>24</v>
      </c>
      <c r="C22" s="5">
        <v>45</v>
      </c>
      <c r="D22" s="5">
        <v>71</v>
      </c>
      <c r="E22" s="6">
        <f t="shared" si="0"/>
        <v>0.57777777777777772</v>
      </c>
    </row>
    <row r="23" spans="2:5" ht="20.100000000000001" customHeight="1" thickBot="1" x14ac:dyDescent="0.25">
      <c r="B23" s="4" t="s">
        <v>25</v>
      </c>
      <c r="C23" s="5">
        <v>19</v>
      </c>
      <c r="D23" s="5">
        <v>29</v>
      </c>
      <c r="E23" s="6">
        <f t="shared" si="0"/>
        <v>0.52631578947368418</v>
      </c>
    </row>
    <row r="24" spans="2:5" ht="20.100000000000001" customHeight="1" thickBot="1" x14ac:dyDescent="0.25">
      <c r="B24" s="4" t="s">
        <v>21</v>
      </c>
      <c r="C24" s="6">
        <f>C23/C21</f>
        <v>0.296875</v>
      </c>
      <c r="D24" s="6">
        <f t="shared" ref="D24" si="1">D23/D21</f>
        <v>0.28999999999999998</v>
      </c>
      <c r="E24" s="6">
        <f t="shared" si="0"/>
        <v>-2.3157894736842172E-2</v>
      </c>
    </row>
    <row r="25" spans="2:5" ht="20.100000000000001" customHeight="1" thickBot="1" x14ac:dyDescent="0.25">
      <c r="B25" s="7" t="s">
        <v>26</v>
      </c>
      <c r="C25" s="6">
        <v>0.18363585738719984</v>
      </c>
      <c r="D25" s="6">
        <v>0.20635888645316544</v>
      </c>
      <c r="E25" s="6">
        <f t="shared" si="0"/>
        <v>0.12373960831654814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95</v>
      </c>
      <c r="D34" s="5">
        <v>125</v>
      </c>
      <c r="E34" s="6">
        <f>IF(C34&gt;0,(D34-C34)/C34,"-")</f>
        <v>0.31578947368421051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63</v>
      </c>
      <c r="D36" s="5">
        <v>78</v>
      </c>
      <c r="E36" s="6">
        <f t="shared" si="2"/>
        <v>0.23809523809523808</v>
      </c>
    </row>
    <row r="37" spans="2:5" ht="20.100000000000001" customHeight="1" thickBot="1" x14ac:dyDescent="0.25">
      <c r="B37" s="4" t="s">
        <v>30</v>
      </c>
      <c r="C37" s="5">
        <v>32</v>
      </c>
      <c r="D37" s="5">
        <v>47</v>
      </c>
      <c r="E37" s="6">
        <f t="shared" si="2"/>
        <v>0.46875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79</v>
      </c>
      <c r="D44" s="5">
        <v>89</v>
      </c>
      <c r="E44" s="6">
        <f>IF(C44&gt;0,(D44-C44)/C44,"-")</f>
        <v>0.12658227848101267</v>
      </c>
    </row>
    <row r="45" spans="2:5" ht="20.100000000000001" customHeight="1" thickBot="1" x14ac:dyDescent="0.25">
      <c r="B45" s="4" t="s">
        <v>34</v>
      </c>
      <c r="C45" s="5">
        <v>2</v>
      </c>
      <c r="D45" s="5">
        <v>11</v>
      </c>
      <c r="E45" s="6">
        <f t="shared" ref="E45:E51" si="3">IF(C45&gt;0,(D45-C45)/C45,"-")</f>
        <v>4.5</v>
      </c>
    </row>
    <row r="46" spans="2:5" ht="20.100000000000001" customHeight="1" thickBot="1" x14ac:dyDescent="0.25">
      <c r="B46" s="4" t="s">
        <v>31</v>
      </c>
      <c r="C46" s="5">
        <v>21</v>
      </c>
      <c r="D46" s="5">
        <v>13</v>
      </c>
      <c r="E46" s="6">
        <f t="shared" si="3"/>
        <v>-0.38095238095238093</v>
      </c>
    </row>
    <row r="47" spans="2:5" ht="20.100000000000001" customHeight="1" thickBot="1" x14ac:dyDescent="0.25">
      <c r="B47" s="4" t="s">
        <v>32</v>
      </c>
      <c r="C47" s="5">
        <v>167</v>
      </c>
      <c r="D47" s="5">
        <v>196</v>
      </c>
      <c r="E47" s="6">
        <f t="shared" si="3"/>
        <v>0.17365269461077845</v>
      </c>
    </row>
    <row r="48" spans="2:5" ht="20.100000000000001" customHeight="1" thickBot="1" x14ac:dyDescent="0.25">
      <c r="B48" s="4" t="s">
        <v>35</v>
      </c>
      <c r="C48" s="5">
        <v>74</v>
      </c>
      <c r="D48" s="5">
        <v>72</v>
      </c>
      <c r="E48" s="6">
        <f t="shared" si="3"/>
        <v>-2.7027027027027029E-2</v>
      </c>
    </row>
    <row r="49" spans="2:5" ht="20.100000000000001" customHeight="1" thickBot="1" x14ac:dyDescent="0.25">
      <c r="B49" s="4" t="s">
        <v>67</v>
      </c>
      <c r="C49" s="5">
        <v>94</v>
      </c>
      <c r="D49" s="5">
        <v>42</v>
      </c>
      <c r="E49" s="6">
        <f t="shared" si="3"/>
        <v>-0.55319148936170215</v>
      </c>
    </row>
    <row r="50" spans="2:5" ht="20.100000000000001" customHeight="1" collapsed="1" thickBot="1" x14ac:dyDescent="0.25">
      <c r="B50" s="4" t="s">
        <v>36</v>
      </c>
      <c r="C50" s="6">
        <f>C44/(C44+C45)</f>
        <v>0.97530864197530864</v>
      </c>
      <c r="D50" s="6">
        <f>D44/(D44+D45)</f>
        <v>0.89</v>
      </c>
      <c r="E50" s="6">
        <f t="shared" si="3"/>
        <v>-8.746835443037973E-2</v>
      </c>
    </row>
    <row r="51" spans="2:5" ht="20.100000000000001" customHeight="1" thickBot="1" x14ac:dyDescent="0.25">
      <c r="B51" s="4" t="s">
        <v>37</v>
      </c>
      <c r="C51" s="6">
        <f>C47/(C46+C47)</f>
        <v>0.88829787234042556</v>
      </c>
      <c r="D51" s="6">
        <f t="shared" ref="D51" si="4">D47/(D46+D47)</f>
        <v>0.93779904306220097</v>
      </c>
      <c r="E51" s="6">
        <f t="shared" si="3"/>
        <v>5.5725868836489667E-2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83</v>
      </c>
      <c r="D58" s="5">
        <v>100</v>
      </c>
      <c r="E58" s="6">
        <f>IF(C58&gt;0,(D58-C58)/C58,"-")</f>
        <v>0.20481927710843373</v>
      </c>
    </row>
    <row r="59" spans="2:5" ht="20.100000000000001" customHeight="1" thickBot="1" x14ac:dyDescent="0.25">
      <c r="B59" s="4" t="s">
        <v>41</v>
      </c>
      <c r="C59" s="5">
        <v>58</v>
      </c>
      <c r="D59" s="5">
        <v>66</v>
      </c>
      <c r="E59" s="6">
        <f t="shared" ref="E59:E63" si="5">IF(C59&gt;0,(D59-C59)/C59,"-")</f>
        <v>0.13793103448275862</v>
      </c>
    </row>
    <row r="60" spans="2:5" ht="20.100000000000001" customHeight="1" thickBot="1" x14ac:dyDescent="0.25">
      <c r="B60" s="4" t="s">
        <v>42</v>
      </c>
      <c r="C60" s="5">
        <v>23</v>
      </c>
      <c r="D60" s="5">
        <v>23</v>
      </c>
      <c r="E60" s="6">
        <f t="shared" si="5"/>
        <v>0</v>
      </c>
    </row>
    <row r="61" spans="2:5" ht="20.100000000000001" customHeight="1" collapsed="1" thickBot="1" x14ac:dyDescent="0.25">
      <c r="B61" s="4" t="s">
        <v>98</v>
      </c>
      <c r="C61" s="6">
        <f>(C59+C60)/C58</f>
        <v>0.97590361445783136</v>
      </c>
      <c r="D61" s="6">
        <f>(D59+D60)/D58</f>
        <v>0.89</v>
      </c>
      <c r="E61" s="6">
        <f t="shared" si="5"/>
        <v>-8.8024691358024709E-2</v>
      </c>
    </row>
    <row r="62" spans="2:5" ht="20.100000000000001" customHeight="1" thickBot="1" x14ac:dyDescent="0.25">
      <c r="B62" s="4" t="s">
        <v>39</v>
      </c>
      <c r="C62" s="6">
        <v>0.98305084745762716</v>
      </c>
      <c r="D62" s="6">
        <v>0.88</v>
      </c>
      <c r="E62" s="6">
        <f t="shared" si="5"/>
        <v>-0.10482758620689658</v>
      </c>
    </row>
    <row r="63" spans="2:5" ht="20.100000000000001" customHeight="1" thickBot="1" x14ac:dyDescent="0.25">
      <c r="B63" s="4" t="s">
        <v>40</v>
      </c>
      <c r="C63" s="6">
        <v>0.95833333333333337</v>
      </c>
      <c r="D63" s="6">
        <v>0.92</v>
      </c>
      <c r="E63" s="6">
        <f t="shared" si="5"/>
        <v>-3.9999999999999994E-2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599</v>
      </c>
      <c r="D70" s="5">
        <v>669</v>
      </c>
      <c r="E70" s="6">
        <f>IF(C70&gt;0,(D70-C70)/C70,"-")</f>
        <v>0.11686143572621036</v>
      </c>
    </row>
    <row r="71" spans="2:5" ht="20.100000000000001" customHeight="1" thickBot="1" x14ac:dyDescent="0.25">
      <c r="B71" s="4" t="s">
        <v>45</v>
      </c>
      <c r="C71" s="5">
        <v>205</v>
      </c>
      <c r="D71" s="5">
        <v>239</v>
      </c>
      <c r="E71" s="6">
        <f t="shared" ref="E71:E77" si="6">IF(C71&gt;0,(D71-C71)/C71,"-")</f>
        <v>0.16585365853658537</v>
      </c>
    </row>
    <row r="72" spans="2:5" ht="20.100000000000001" customHeight="1" thickBot="1" x14ac:dyDescent="0.25">
      <c r="B72" s="4" t="s">
        <v>43</v>
      </c>
      <c r="C72" s="5">
        <v>2</v>
      </c>
      <c r="D72" s="5">
        <v>1</v>
      </c>
      <c r="E72" s="6">
        <f t="shared" si="6"/>
        <v>-0.5</v>
      </c>
    </row>
    <row r="73" spans="2:5" ht="20.100000000000001" customHeight="1" thickBot="1" x14ac:dyDescent="0.25">
      <c r="B73" s="4" t="s">
        <v>46</v>
      </c>
      <c r="C73" s="5">
        <v>298</v>
      </c>
      <c r="D73" s="5">
        <v>326</v>
      </c>
      <c r="E73" s="6">
        <f t="shared" si="6"/>
        <v>9.3959731543624164E-2</v>
      </c>
    </row>
    <row r="74" spans="2:5" ht="20.100000000000001" customHeight="1" thickBot="1" x14ac:dyDescent="0.25">
      <c r="B74" s="4" t="s">
        <v>47</v>
      </c>
      <c r="C74" s="5">
        <v>79</v>
      </c>
      <c r="D74" s="5">
        <v>81</v>
      </c>
      <c r="E74" s="6">
        <f t="shared" si="6"/>
        <v>2.5316455696202531E-2</v>
      </c>
    </row>
    <row r="75" spans="2:5" ht="20.100000000000001" customHeight="1" thickBot="1" x14ac:dyDescent="0.25">
      <c r="B75" s="4" t="s">
        <v>48</v>
      </c>
      <c r="C75" s="5">
        <v>15</v>
      </c>
      <c r="D75" s="5">
        <v>21</v>
      </c>
      <c r="E75" s="6">
        <f t="shared" si="6"/>
        <v>0.4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0</v>
      </c>
      <c r="D77" s="5">
        <v>1</v>
      </c>
      <c r="E77" s="6" t="str">
        <f t="shared" si="6"/>
        <v>-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15</v>
      </c>
      <c r="D90" s="5">
        <v>44</v>
      </c>
      <c r="E90" s="6">
        <f>IF(C90&gt;0,(D90-C90)/C90,"-")</f>
        <v>1.9333333333333333</v>
      </c>
    </row>
    <row r="91" spans="2:5" ht="29.25" thickBot="1" x14ac:dyDescent="0.25">
      <c r="B91" s="4" t="s">
        <v>52</v>
      </c>
      <c r="C91" s="5">
        <v>35</v>
      </c>
      <c r="D91" s="5">
        <v>20</v>
      </c>
      <c r="E91" s="6">
        <f t="shared" ref="E91:E93" si="7">IF(C91&gt;0,(D91-C91)/C91,"-")</f>
        <v>-0.42857142857142855</v>
      </c>
    </row>
    <row r="92" spans="2:5" ht="29.25" customHeight="1" thickBot="1" x14ac:dyDescent="0.25">
      <c r="B92" s="4" t="s">
        <v>53</v>
      </c>
      <c r="C92" s="5">
        <v>34</v>
      </c>
      <c r="D92" s="5">
        <v>29</v>
      </c>
      <c r="E92" s="6">
        <f t="shared" si="7"/>
        <v>-0.14705882352941177</v>
      </c>
    </row>
    <row r="93" spans="2:5" ht="29.25" customHeight="1" thickBot="1" x14ac:dyDescent="0.25">
      <c r="B93" s="4" t="s">
        <v>54</v>
      </c>
      <c r="C93" s="6">
        <f>(C90+C91)/(C90+C91+C92)</f>
        <v>0.59523809523809523</v>
      </c>
      <c r="D93" s="6">
        <f>(D90+D91)/(D90+D91+D92)</f>
        <v>0.68817204301075274</v>
      </c>
      <c r="E93" s="6">
        <f t="shared" si="7"/>
        <v>0.15612903225806463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84</v>
      </c>
      <c r="D100" s="5">
        <v>93</v>
      </c>
      <c r="E100" s="6">
        <f>IF(C100&gt;0,(D100-C100)/C100,"-")</f>
        <v>0.10714285714285714</v>
      </c>
    </row>
    <row r="101" spans="2:5" ht="20.100000000000001" customHeight="1" thickBot="1" x14ac:dyDescent="0.25">
      <c r="B101" s="4" t="s">
        <v>41</v>
      </c>
      <c r="C101" s="5">
        <v>37</v>
      </c>
      <c r="D101" s="5">
        <v>47</v>
      </c>
      <c r="E101" s="6">
        <f t="shared" ref="E101:E105" si="8">IF(C101&gt;0,(D101-C101)/C101,"-")</f>
        <v>0.27027027027027029</v>
      </c>
    </row>
    <row r="102" spans="2:5" ht="20.100000000000001" customHeight="1" thickBot="1" x14ac:dyDescent="0.25">
      <c r="B102" s="4" t="s">
        <v>42</v>
      </c>
      <c r="C102" s="5">
        <v>13</v>
      </c>
      <c r="D102" s="5">
        <v>17</v>
      </c>
      <c r="E102" s="6">
        <f t="shared" si="8"/>
        <v>0.30769230769230771</v>
      </c>
    </row>
    <row r="103" spans="2:5" ht="20.100000000000001" customHeight="1" thickBot="1" x14ac:dyDescent="0.25">
      <c r="B103" s="4" t="s">
        <v>98</v>
      </c>
      <c r="C103" s="6">
        <f>(C101+C102)/C100</f>
        <v>0.59523809523809523</v>
      </c>
      <c r="D103" s="6">
        <f>(D101+D102)/D100</f>
        <v>0.68817204301075274</v>
      </c>
      <c r="E103" s="6">
        <f t="shared" si="8"/>
        <v>0.15612903225806463</v>
      </c>
    </row>
    <row r="104" spans="2:5" ht="20.100000000000001" customHeight="1" thickBot="1" x14ac:dyDescent="0.25">
      <c r="B104" s="4" t="s">
        <v>39</v>
      </c>
      <c r="C104" s="6">
        <v>0.59677419354838712</v>
      </c>
      <c r="D104" s="6">
        <v>0.69117647058823528</v>
      </c>
      <c r="E104" s="6">
        <f t="shared" si="8"/>
        <v>0.15818759936406987</v>
      </c>
    </row>
    <row r="105" spans="2:5" ht="20.100000000000001" customHeight="1" thickBot="1" x14ac:dyDescent="0.25">
      <c r="B105" s="4" t="s">
        <v>40</v>
      </c>
      <c r="C105" s="6">
        <v>0.59090909090909094</v>
      </c>
      <c r="D105" s="6">
        <v>0.68</v>
      </c>
      <c r="E105" s="6">
        <f t="shared" si="8"/>
        <v>0.15076923076923079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97</v>
      </c>
      <c r="D112" s="5">
        <v>0</v>
      </c>
      <c r="E112" s="6">
        <f>IF(C112&gt;0,(D112-C112)/C112,"-")</f>
        <v>-1</v>
      </c>
    </row>
    <row r="113" spans="2:14" ht="15" thickBot="1" x14ac:dyDescent="0.25">
      <c r="B113" s="4" t="s">
        <v>56</v>
      </c>
      <c r="C113" s="5">
        <v>23</v>
      </c>
      <c r="D113" s="5">
        <v>0</v>
      </c>
      <c r="E113" s="6">
        <f t="shared" ref="E113:E114" si="9">IF(C113&gt;0,(D113-C113)/C113,"-")</f>
        <v>-1</v>
      </c>
    </row>
    <row r="114" spans="2:14" ht="15" thickBot="1" x14ac:dyDescent="0.25">
      <c r="B114" s="4" t="s">
        <v>57</v>
      </c>
      <c r="C114" s="5">
        <v>74</v>
      </c>
      <c r="D114" s="5">
        <v>0</v>
      </c>
      <c r="E114" s="6">
        <f t="shared" si="9"/>
        <v>-1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6" t="str">
        <f t="shared" si="11"/>
        <v>-</v>
      </c>
      <c r="L133" s="6" t="str">
        <f t="shared" si="10"/>
        <v>-</v>
      </c>
      <c r="M133" s="6" t="str">
        <f t="shared" si="10"/>
        <v>-</v>
      </c>
      <c r="N133" s="6" t="str">
        <f t="shared" si="10"/>
        <v>-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 t="str">
        <f t="shared" si="12"/>
        <v>-</v>
      </c>
      <c r="H134" s="6" t="str">
        <f t="shared" si="12"/>
        <v>-</v>
      </c>
      <c r="I134" s="6" t="str">
        <f t="shared" si="12"/>
        <v>-</v>
      </c>
      <c r="J134" s="6" t="str">
        <f t="shared" si="12"/>
        <v>-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8</v>
      </c>
      <c r="D143" s="10">
        <v>0</v>
      </c>
      <c r="E143" s="10">
        <v>0</v>
      </c>
      <c r="F143" s="10">
        <v>8</v>
      </c>
      <c r="G143" s="10">
        <v>2</v>
      </c>
      <c r="H143" s="10">
        <v>0</v>
      </c>
      <c r="I143" s="10">
        <v>0</v>
      </c>
      <c r="J143" s="10">
        <v>2</v>
      </c>
      <c r="K143" s="6">
        <f>IF(C143=0,"-",(G143-C143)/C143)</f>
        <v>-0.75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-0.75</v>
      </c>
    </row>
    <row r="144" spans="2:14" ht="15" thickBot="1" x14ac:dyDescent="0.25">
      <c r="B144" s="4" t="s">
        <v>72</v>
      </c>
      <c r="C144" s="10">
        <v>1</v>
      </c>
      <c r="D144" s="10">
        <v>0</v>
      </c>
      <c r="E144" s="10">
        <v>0</v>
      </c>
      <c r="F144" s="10">
        <v>1</v>
      </c>
      <c r="G144" s="10">
        <v>1</v>
      </c>
      <c r="H144" s="10">
        <v>0</v>
      </c>
      <c r="I144" s="10">
        <v>0</v>
      </c>
      <c r="J144" s="10">
        <v>1</v>
      </c>
      <c r="K144" s="6">
        <f t="shared" ref="K144:K147" si="16">IF(C144=0,"-",(G144-C144)/C144)</f>
        <v>0</v>
      </c>
      <c r="L144" s="6" t="str">
        <f t="shared" si="15"/>
        <v>-</v>
      </c>
      <c r="M144" s="6" t="str">
        <f t="shared" si="15"/>
        <v>-</v>
      </c>
      <c r="N144" s="6">
        <f t="shared" si="15"/>
        <v>0</v>
      </c>
    </row>
    <row r="145" spans="2:14" ht="15" thickBot="1" x14ac:dyDescent="0.25">
      <c r="B145" s="4" t="s">
        <v>73</v>
      </c>
      <c r="C145" s="10">
        <v>18</v>
      </c>
      <c r="D145" s="10">
        <v>0</v>
      </c>
      <c r="E145" s="10">
        <v>0</v>
      </c>
      <c r="F145" s="10">
        <v>18</v>
      </c>
      <c r="G145" s="10">
        <v>11</v>
      </c>
      <c r="H145" s="10">
        <v>0</v>
      </c>
      <c r="I145" s="10">
        <v>1</v>
      </c>
      <c r="J145" s="10">
        <v>12</v>
      </c>
      <c r="K145" s="6">
        <f t="shared" si="16"/>
        <v>-0.3888888888888889</v>
      </c>
      <c r="L145" s="6" t="str">
        <f t="shared" si="15"/>
        <v>-</v>
      </c>
      <c r="M145" s="6" t="str">
        <f t="shared" si="15"/>
        <v>-</v>
      </c>
      <c r="N145" s="6">
        <f t="shared" si="15"/>
        <v>-0.33333333333333331</v>
      </c>
    </row>
    <row r="146" spans="2:14" ht="15" thickBot="1" x14ac:dyDescent="0.25">
      <c r="B146" s="4" t="s">
        <v>74</v>
      </c>
      <c r="C146" s="10">
        <v>3</v>
      </c>
      <c r="D146" s="10">
        <v>0</v>
      </c>
      <c r="E146" s="10">
        <v>0</v>
      </c>
      <c r="F146" s="10">
        <v>3</v>
      </c>
      <c r="G146" s="10">
        <v>2</v>
      </c>
      <c r="H146" s="10">
        <v>0</v>
      </c>
      <c r="I146" s="10">
        <v>0</v>
      </c>
      <c r="J146" s="10">
        <v>2</v>
      </c>
      <c r="K146" s="6">
        <f t="shared" si="16"/>
        <v>-0.33333333333333331</v>
      </c>
      <c r="L146" s="6" t="str">
        <f t="shared" si="15"/>
        <v>-</v>
      </c>
      <c r="M146" s="6" t="str">
        <f t="shared" si="15"/>
        <v>-</v>
      </c>
      <c r="N146" s="6">
        <f t="shared" si="15"/>
        <v>-0.33333333333333331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30</v>
      </c>
      <c r="D148" s="10">
        <v>0</v>
      </c>
      <c r="E148" s="10">
        <v>0</v>
      </c>
      <c r="F148" s="10">
        <v>30</v>
      </c>
      <c r="G148" s="10">
        <v>16</v>
      </c>
      <c r="H148" s="10">
        <v>0</v>
      </c>
      <c r="I148" s="10">
        <v>1</v>
      </c>
      <c r="J148" s="10">
        <v>17</v>
      </c>
      <c r="K148" s="6">
        <f t="shared" ref="K148" si="17">IF(C148=0,"-",(G148-C148)/C148)</f>
        <v>-0.46666666666666667</v>
      </c>
      <c r="L148" s="6" t="str">
        <f t="shared" ref="L148" si="18">IF(D148=0,"-",(H148-D148)/D148)</f>
        <v>-</v>
      </c>
      <c r="M148" s="6" t="str">
        <f t="shared" ref="M148" si="19">IF(E148=0,"-",(I148-E148)/E148)</f>
        <v>-</v>
      </c>
      <c r="N148" s="6">
        <f t="shared" ref="N148" si="20">IF(F148=0,"-",(J148-F148)/F148)</f>
        <v>-0.43333333333333335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0.30769230769230771</v>
      </c>
      <c r="D149" s="6" t="str">
        <f t="shared" si="21"/>
        <v>-</v>
      </c>
      <c r="E149" s="6" t="str">
        <f t="shared" si="21"/>
        <v>-</v>
      </c>
      <c r="F149" s="6">
        <f t="shared" si="21"/>
        <v>0.30769230769230771</v>
      </c>
      <c r="G149" s="6">
        <f t="shared" si="21"/>
        <v>0.15384615384615385</v>
      </c>
      <c r="H149" s="6" t="str">
        <f t="shared" si="21"/>
        <v>-</v>
      </c>
      <c r="I149" s="6" t="str">
        <f t="shared" si="21"/>
        <v>-</v>
      </c>
      <c r="J149" s="6">
        <f t="shared" si="21"/>
        <v>0.14285714285714285</v>
      </c>
      <c r="K149" s="6">
        <f>IF(OR(C149="-",G149="-"),"-",(G149-C149)/C149)</f>
        <v>-0.5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-0.53571428571428581</v>
      </c>
    </row>
    <row r="150" spans="2:14" ht="29.25" thickBot="1" x14ac:dyDescent="0.25">
      <c r="B150" s="7" t="s">
        <v>77</v>
      </c>
      <c r="C150" s="6">
        <f t="shared" si="21"/>
        <v>0.25</v>
      </c>
      <c r="D150" s="6" t="str">
        <f t="shared" si="21"/>
        <v>-</v>
      </c>
      <c r="E150" s="6" t="str">
        <f t="shared" si="21"/>
        <v>-</v>
      </c>
      <c r="F150" s="6">
        <f t="shared" si="21"/>
        <v>0.25</v>
      </c>
      <c r="G150" s="6">
        <f t="shared" si="21"/>
        <v>0.33333333333333331</v>
      </c>
      <c r="H150" s="6" t="str">
        <f t="shared" si="21"/>
        <v>-</v>
      </c>
      <c r="I150" s="6" t="str">
        <f t="shared" si="21"/>
        <v>-</v>
      </c>
      <c r="J150" s="6">
        <f t="shared" si="21"/>
        <v>0.33333333333333331</v>
      </c>
      <c r="K150" s="6">
        <f>IF(OR(C150="-",G150="-"),"-",(G150-C150)/C150)</f>
        <v>0.33333333333333326</v>
      </c>
      <c r="L150" s="6" t="str">
        <f t="shared" si="22"/>
        <v>-</v>
      </c>
      <c r="M150" s="6" t="str">
        <f t="shared" si="22"/>
        <v>-</v>
      </c>
      <c r="N150" s="6">
        <f t="shared" si="22"/>
        <v>0.33333333333333326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21</v>
      </c>
      <c r="D157" s="19">
        <v>13</v>
      </c>
      <c r="E157" s="18">
        <f>IF(C157=0,"-",(D157-C157)/C157)</f>
        <v>-0.38095238095238093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9</v>
      </c>
      <c r="D158" s="19">
        <v>3</v>
      </c>
      <c r="E158" s="18">
        <f t="shared" ref="E158:E159" si="23">IF(C158=0,"-",(D158-C158)/C158)</f>
        <v>-0.66666666666666663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0.7</v>
      </c>
      <c r="D160" s="18">
        <f>IF(D157=0,"-",D157/(D157+D158+D159))</f>
        <v>0.8125</v>
      </c>
      <c r="E160" s="18">
        <f>IF(OR(C160="-",D160="-"),"-",(D160-C160)/C160)</f>
        <v>0.16071428571428578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0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 t="str">
        <f>IF(D166=0,"-",(D167+D168)/D166)</f>
        <v>-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105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0</v>
      </c>
      <c r="D178" s="5">
        <v>0</v>
      </c>
      <c r="E178" s="6" t="str">
        <f>IF(C178=0,"-",(D178-C178)/C178)</f>
        <v>-</v>
      </c>
      <c r="H178" s="13"/>
    </row>
    <row r="179" spans="2:8" ht="15" thickBot="1" x14ac:dyDescent="0.25">
      <c r="B179" s="4" t="s">
        <v>43</v>
      </c>
      <c r="C179" s="5">
        <v>0</v>
      </c>
      <c r="D179" s="5">
        <v>0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0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12</v>
      </c>
      <c r="D182" s="5">
        <v>15</v>
      </c>
      <c r="E182" s="6">
        <f t="shared" si="26"/>
        <v>0.25</v>
      </c>
      <c r="H182" s="13"/>
    </row>
    <row r="183" spans="2:8" ht="15" thickBot="1" x14ac:dyDescent="0.25">
      <c r="B183" s="4" t="s">
        <v>47</v>
      </c>
      <c r="C183" s="5">
        <v>12</v>
      </c>
      <c r="D183" s="5">
        <v>15</v>
      </c>
      <c r="E183" s="6">
        <f t="shared" si="26"/>
        <v>0.25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0</v>
      </c>
      <c r="D185" s="5">
        <v>0</v>
      </c>
      <c r="E185" s="6" t="str">
        <f t="shared" si="26"/>
        <v>-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0</v>
      </c>
      <c r="D197" s="5">
        <v>0</v>
      </c>
      <c r="E197" s="6" t="str">
        <f t="shared" ref="E197:E200" si="27">IF(C197=0,"-",(D197-C197)/C197)</f>
        <v>-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0</v>
      </c>
      <c r="D199" s="5">
        <v>0</v>
      </c>
      <c r="E199" s="6" t="str">
        <f t="shared" si="27"/>
        <v>-</v>
      </c>
    </row>
    <row r="200" spans="2:5" ht="15" thickBot="1" x14ac:dyDescent="0.25">
      <c r="B200" s="4" t="s">
        <v>85</v>
      </c>
      <c r="C200" s="5">
        <v>0</v>
      </c>
      <c r="D200" s="5">
        <v>0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0</v>
      </c>
      <c r="D208" s="5">
        <v>0</v>
      </c>
      <c r="E208" s="6" t="str">
        <f t="shared" si="28"/>
        <v>-</v>
      </c>
    </row>
    <row r="209" spans="2:5" ht="20.100000000000001" customHeight="1" thickBot="1" x14ac:dyDescent="0.25">
      <c r="B209" s="17" t="s">
        <v>86</v>
      </c>
      <c r="C209" s="5">
        <v>0</v>
      </c>
      <c r="D209" s="5">
        <v>0</v>
      </c>
      <c r="E209" s="6" t="str">
        <f t="shared" si="28"/>
        <v>-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2</v>
      </c>
      <c r="D221" s="5">
        <v>0</v>
      </c>
      <c r="E221" s="6">
        <f t="shared" ref="E221:E223" si="30">IF(C221=0,"-",(D221-C221)/C221)</f>
        <v>-1</v>
      </c>
    </row>
    <row r="222" spans="2:5" ht="15" thickBot="1" x14ac:dyDescent="0.25">
      <c r="B222" s="16" t="s">
        <v>92</v>
      </c>
      <c r="C222" s="5">
        <v>0</v>
      </c>
      <c r="D222" s="5">
        <v>0</v>
      </c>
      <c r="E222" s="6" t="str">
        <f t="shared" si="30"/>
        <v>-</v>
      </c>
    </row>
    <row r="223" spans="2:5" ht="15" thickBot="1" x14ac:dyDescent="0.25">
      <c r="B223" s="16" t="s">
        <v>93</v>
      </c>
      <c r="C223" s="5">
        <v>3</v>
      </c>
      <c r="D223" s="5">
        <v>1</v>
      </c>
      <c r="E223" s="6">
        <f t="shared" si="30"/>
        <v>-0.66666666666666663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1576</v>
      </c>
      <c r="D14" s="5">
        <v>1686</v>
      </c>
      <c r="E14" s="6">
        <f>IF(C14&gt;0,(D14-C14)/C14)</f>
        <v>6.9796954314720813E-2</v>
      </c>
    </row>
    <row r="15" spans="1:5" ht="20.100000000000001" customHeight="1" thickBot="1" x14ac:dyDescent="0.25">
      <c r="B15" s="4" t="s">
        <v>17</v>
      </c>
      <c r="C15" s="5">
        <v>1564</v>
      </c>
      <c r="D15" s="5">
        <v>1686</v>
      </c>
      <c r="E15" s="6">
        <f t="shared" ref="E15:E25" si="0">IF(C15&gt;0,(D15-C15)/C15)</f>
        <v>7.8005115089514063E-2</v>
      </c>
    </row>
    <row r="16" spans="1:5" ht="20.100000000000001" customHeight="1" thickBot="1" x14ac:dyDescent="0.25">
      <c r="B16" s="4" t="s">
        <v>18</v>
      </c>
      <c r="C16" s="5">
        <v>1107</v>
      </c>
      <c r="D16" s="5">
        <v>1163</v>
      </c>
      <c r="E16" s="6">
        <f t="shared" si="0"/>
        <v>5.0587172538392053E-2</v>
      </c>
    </row>
    <row r="17" spans="2:5" ht="20.100000000000001" customHeight="1" thickBot="1" x14ac:dyDescent="0.25">
      <c r="B17" s="4" t="s">
        <v>19</v>
      </c>
      <c r="C17" s="5">
        <v>457</v>
      </c>
      <c r="D17" s="5">
        <v>523</v>
      </c>
      <c r="E17" s="6">
        <f t="shared" si="0"/>
        <v>0.14442013129102846</v>
      </c>
    </row>
    <row r="18" spans="2:5" ht="20.100000000000001" customHeight="1" thickBot="1" x14ac:dyDescent="0.25">
      <c r="B18" s="4" t="s">
        <v>100</v>
      </c>
      <c r="C18" s="5">
        <v>0</v>
      </c>
      <c r="D18" s="5">
        <v>5</v>
      </c>
      <c r="E18" s="6" t="str">
        <f>IF(C18=0,"-",(D18-C18)/C18)</f>
        <v>-</v>
      </c>
    </row>
    <row r="19" spans="2:5" ht="20.100000000000001" customHeight="1" thickBot="1" x14ac:dyDescent="0.25">
      <c r="B19" s="4" t="s">
        <v>101</v>
      </c>
      <c r="C19" s="5">
        <v>0</v>
      </c>
      <c r="D19" s="5">
        <v>1</v>
      </c>
      <c r="E19" s="6" t="str">
        <f>IF(C19=0,"-",(D19-C19)/C19)</f>
        <v>-</v>
      </c>
    </row>
    <row r="20" spans="2:5" ht="20.100000000000001" customHeight="1" thickBot="1" x14ac:dyDescent="0.25">
      <c r="B20" s="4" t="s">
        <v>20</v>
      </c>
      <c r="C20" s="6">
        <f>C17/C15</f>
        <v>0.2921994884910486</v>
      </c>
      <c r="D20" s="6">
        <f>D17/D15</f>
        <v>0.31020166073546857</v>
      </c>
      <c r="E20" s="6">
        <f t="shared" si="0"/>
        <v>6.1609184661428507E-2</v>
      </c>
    </row>
    <row r="21" spans="2:5" ht="30" customHeight="1" thickBot="1" x14ac:dyDescent="0.25">
      <c r="B21" s="4" t="s">
        <v>23</v>
      </c>
      <c r="C21" s="5">
        <v>163</v>
      </c>
      <c r="D21" s="5">
        <v>225</v>
      </c>
      <c r="E21" s="6">
        <f t="shared" si="0"/>
        <v>0.38036809815950923</v>
      </c>
    </row>
    <row r="22" spans="2:5" ht="20.100000000000001" customHeight="1" thickBot="1" x14ac:dyDescent="0.25">
      <c r="B22" s="4" t="s">
        <v>24</v>
      </c>
      <c r="C22" s="5">
        <v>81</v>
      </c>
      <c r="D22" s="5">
        <v>107</v>
      </c>
      <c r="E22" s="6">
        <f t="shared" si="0"/>
        <v>0.32098765432098764</v>
      </c>
    </row>
    <row r="23" spans="2:5" ht="20.100000000000001" customHeight="1" thickBot="1" x14ac:dyDescent="0.25">
      <c r="B23" s="4" t="s">
        <v>25</v>
      </c>
      <c r="C23" s="5">
        <v>82</v>
      </c>
      <c r="D23" s="5">
        <v>118</v>
      </c>
      <c r="E23" s="6">
        <f t="shared" si="0"/>
        <v>0.43902439024390244</v>
      </c>
    </row>
    <row r="24" spans="2:5" ht="20.100000000000001" customHeight="1" thickBot="1" x14ac:dyDescent="0.25">
      <c r="B24" s="4" t="s">
        <v>21</v>
      </c>
      <c r="C24" s="6">
        <f>C23/C21</f>
        <v>0.50306748466257667</v>
      </c>
      <c r="D24" s="6">
        <f t="shared" ref="D24" si="1">D23/D21</f>
        <v>0.52444444444444449</v>
      </c>
      <c r="E24" s="6">
        <f t="shared" si="0"/>
        <v>4.2493224932249454E-2</v>
      </c>
    </row>
    <row r="25" spans="2:5" ht="20.100000000000001" customHeight="1" thickBot="1" x14ac:dyDescent="0.25">
      <c r="B25" s="7" t="s">
        <v>26</v>
      </c>
      <c r="C25" s="6">
        <v>0.12981871032913692</v>
      </c>
      <c r="D25" s="6">
        <v>0.13917333022958644</v>
      </c>
      <c r="E25" s="6">
        <f t="shared" si="0"/>
        <v>7.2059103627914789E-2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454</v>
      </c>
      <c r="D34" s="5">
        <v>481</v>
      </c>
      <c r="E34" s="6">
        <f>IF(C34&gt;0,(D34-C34)/C34,"-")</f>
        <v>5.9471365638766517E-2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356</v>
      </c>
      <c r="D36" s="5">
        <v>353</v>
      </c>
      <c r="E36" s="6">
        <f t="shared" si="2"/>
        <v>-8.4269662921348312E-3</v>
      </c>
    </row>
    <row r="37" spans="2:5" ht="20.100000000000001" customHeight="1" thickBot="1" x14ac:dyDescent="0.25">
      <c r="B37" s="4" t="s">
        <v>30</v>
      </c>
      <c r="C37" s="5">
        <v>98</v>
      </c>
      <c r="D37" s="5">
        <v>128</v>
      </c>
      <c r="E37" s="6">
        <f t="shared" si="2"/>
        <v>0.30612244897959184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140</v>
      </c>
      <c r="D44" s="5">
        <v>152</v>
      </c>
      <c r="E44" s="6">
        <f>IF(C44&gt;0,(D44-C44)/C44,"-")</f>
        <v>8.5714285714285715E-2</v>
      </c>
    </row>
    <row r="45" spans="2:5" ht="20.100000000000001" customHeight="1" thickBot="1" x14ac:dyDescent="0.25">
      <c r="B45" s="4" t="s">
        <v>34</v>
      </c>
      <c r="C45" s="5">
        <v>20</v>
      </c>
      <c r="D45" s="5">
        <v>15</v>
      </c>
      <c r="E45" s="6">
        <f t="shared" ref="E45:E51" si="3">IF(C45&gt;0,(D45-C45)/C45,"-")</f>
        <v>-0.25</v>
      </c>
    </row>
    <row r="46" spans="2:5" ht="20.100000000000001" customHeight="1" thickBot="1" x14ac:dyDescent="0.25">
      <c r="B46" s="4" t="s">
        <v>31</v>
      </c>
      <c r="C46" s="5">
        <v>23</v>
      </c>
      <c r="D46" s="5">
        <v>24</v>
      </c>
      <c r="E46" s="6">
        <f t="shared" si="3"/>
        <v>4.3478260869565216E-2</v>
      </c>
    </row>
    <row r="47" spans="2:5" ht="20.100000000000001" customHeight="1" thickBot="1" x14ac:dyDescent="0.25">
      <c r="B47" s="4" t="s">
        <v>32</v>
      </c>
      <c r="C47" s="5">
        <v>622</v>
      </c>
      <c r="D47" s="5">
        <v>650</v>
      </c>
      <c r="E47" s="6">
        <f t="shared" si="3"/>
        <v>4.5016077170418008E-2</v>
      </c>
    </row>
    <row r="48" spans="2:5" ht="20.100000000000001" customHeight="1" thickBot="1" x14ac:dyDescent="0.25">
      <c r="B48" s="4" t="s">
        <v>35</v>
      </c>
      <c r="C48" s="5">
        <v>319</v>
      </c>
      <c r="D48" s="5">
        <v>290</v>
      </c>
      <c r="E48" s="6">
        <f t="shared" si="3"/>
        <v>-9.0909090909090912E-2</v>
      </c>
    </row>
    <row r="49" spans="2:5" ht="20.100000000000001" customHeight="1" thickBot="1" x14ac:dyDescent="0.25">
      <c r="B49" s="4" t="s">
        <v>67</v>
      </c>
      <c r="C49" s="5">
        <v>151</v>
      </c>
      <c r="D49" s="5">
        <v>229</v>
      </c>
      <c r="E49" s="6">
        <f t="shared" si="3"/>
        <v>0.51655629139072845</v>
      </c>
    </row>
    <row r="50" spans="2:5" ht="20.100000000000001" customHeight="1" collapsed="1" thickBot="1" x14ac:dyDescent="0.25">
      <c r="B50" s="4" t="s">
        <v>36</v>
      </c>
      <c r="C50" s="6">
        <f>C44/(C44+C45)</f>
        <v>0.875</v>
      </c>
      <c r="D50" s="6">
        <f>D44/(D44+D45)</f>
        <v>0.91017964071856283</v>
      </c>
      <c r="E50" s="6">
        <f t="shared" si="3"/>
        <v>4.0205303678357521E-2</v>
      </c>
    </row>
    <row r="51" spans="2:5" ht="20.100000000000001" customHeight="1" thickBot="1" x14ac:dyDescent="0.25">
      <c r="B51" s="4" t="s">
        <v>37</v>
      </c>
      <c r="C51" s="6">
        <f>C47/(C46+C47)</f>
        <v>0.96434108527131779</v>
      </c>
      <c r="D51" s="6">
        <f t="shared" ref="D51" si="4">D47/(D46+D47)</f>
        <v>0.96439169139465875</v>
      </c>
      <c r="E51" s="6">
        <f t="shared" si="3"/>
        <v>5.2477410859995764E-5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163</v>
      </c>
      <c r="D58" s="5">
        <v>167</v>
      </c>
      <c r="E58" s="6">
        <f>IF(C58&gt;0,(D58-C58)/C58,"-")</f>
        <v>2.4539877300613498E-2</v>
      </c>
    </row>
    <row r="59" spans="2:5" ht="20.100000000000001" customHeight="1" thickBot="1" x14ac:dyDescent="0.25">
      <c r="B59" s="4" t="s">
        <v>41</v>
      </c>
      <c r="C59" s="5">
        <v>105</v>
      </c>
      <c r="D59" s="5">
        <v>106</v>
      </c>
      <c r="E59" s="6">
        <f t="shared" ref="E59:E63" si="5">IF(C59&gt;0,(D59-C59)/C59,"-")</f>
        <v>9.5238095238095247E-3</v>
      </c>
    </row>
    <row r="60" spans="2:5" ht="20.100000000000001" customHeight="1" thickBot="1" x14ac:dyDescent="0.25">
      <c r="B60" s="4" t="s">
        <v>42</v>
      </c>
      <c r="C60" s="5">
        <v>35</v>
      </c>
      <c r="D60" s="5">
        <v>46</v>
      </c>
      <c r="E60" s="6">
        <f t="shared" si="5"/>
        <v>0.31428571428571428</v>
      </c>
    </row>
    <row r="61" spans="2:5" ht="20.100000000000001" customHeight="1" collapsed="1" thickBot="1" x14ac:dyDescent="0.25">
      <c r="B61" s="4" t="s">
        <v>98</v>
      </c>
      <c r="C61" s="6">
        <f>(C59+C60)/C58</f>
        <v>0.85889570552147243</v>
      </c>
      <c r="D61" s="6">
        <f>(D59+D60)/D58</f>
        <v>0.91017964071856283</v>
      </c>
      <c r="E61" s="6">
        <f t="shared" si="5"/>
        <v>5.9709153122326677E-2</v>
      </c>
    </row>
    <row r="62" spans="2:5" ht="20.100000000000001" customHeight="1" thickBot="1" x14ac:dyDescent="0.25">
      <c r="B62" s="4" t="s">
        <v>39</v>
      </c>
      <c r="C62" s="6">
        <v>0.85365853658536583</v>
      </c>
      <c r="D62" s="6">
        <v>0.8833333333333333</v>
      </c>
      <c r="E62" s="6">
        <f t="shared" si="5"/>
        <v>3.4761904761904751E-2</v>
      </c>
    </row>
    <row r="63" spans="2:5" ht="20.100000000000001" customHeight="1" thickBot="1" x14ac:dyDescent="0.25">
      <c r="B63" s="4" t="s">
        <v>40</v>
      </c>
      <c r="C63" s="6">
        <v>0.875</v>
      </c>
      <c r="D63" s="6">
        <v>0.97872340425531912</v>
      </c>
      <c r="E63" s="6">
        <f t="shared" si="5"/>
        <v>0.11854103343465042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1976</v>
      </c>
      <c r="D70" s="5">
        <v>2052</v>
      </c>
      <c r="E70" s="6">
        <f>IF(C70&gt;0,(D70-C70)/C70,"-")</f>
        <v>3.8461538461538464E-2</v>
      </c>
    </row>
    <row r="71" spans="2:5" ht="20.100000000000001" customHeight="1" thickBot="1" x14ac:dyDescent="0.25">
      <c r="B71" s="4" t="s">
        <v>45</v>
      </c>
      <c r="C71" s="5">
        <v>558</v>
      </c>
      <c r="D71" s="5">
        <v>535</v>
      </c>
      <c r="E71" s="6">
        <f t="shared" ref="E71:E77" si="6">IF(C71&gt;0,(D71-C71)/C71,"-")</f>
        <v>-4.1218637992831542E-2</v>
      </c>
    </row>
    <row r="72" spans="2:5" ht="20.100000000000001" customHeight="1" thickBot="1" x14ac:dyDescent="0.25">
      <c r="B72" s="4" t="s">
        <v>43</v>
      </c>
      <c r="C72" s="5">
        <v>3</v>
      </c>
      <c r="D72" s="5">
        <v>5</v>
      </c>
      <c r="E72" s="6">
        <f t="shared" si="6"/>
        <v>0.66666666666666663</v>
      </c>
    </row>
    <row r="73" spans="2:5" ht="20.100000000000001" customHeight="1" thickBot="1" x14ac:dyDescent="0.25">
      <c r="B73" s="4" t="s">
        <v>46</v>
      </c>
      <c r="C73" s="5">
        <v>1011</v>
      </c>
      <c r="D73" s="5">
        <v>1141</v>
      </c>
      <c r="E73" s="6">
        <f t="shared" si="6"/>
        <v>0.12858555885262116</v>
      </c>
    </row>
    <row r="74" spans="2:5" ht="20.100000000000001" customHeight="1" thickBot="1" x14ac:dyDescent="0.25">
      <c r="B74" s="4" t="s">
        <v>47</v>
      </c>
      <c r="C74" s="5">
        <v>353</v>
      </c>
      <c r="D74" s="5">
        <v>326</v>
      </c>
      <c r="E74" s="6">
        <f t="shared" si="6"/>
        <v>-7.6487252124645896E-2</v>
      </c>
    </row>
    <row r="75" spans="2:5" ht="20.100000000000001" customHeight="1" thickBot="1" x14ac:dyDescent="0.25">
      <c r="B75" s="4" t="s">
        <v>48</v>
      </c>
      <c r="C75" s="5">
        <v>49</v>
      </c>
      <c r="D75" s="5">
        <v>44</v>
      </c>
      <c r="E75" s="6">
        <f t="shared" si="6"/>
        <v>-0.10204081632653061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2</v>
      </c>
      <c r="D77" s="5">
        <v>1</v>
      </c>
      <c r="E77" s="6">
        <f t="shared" si="6"/>
        <v>-0.5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107</v>
      </c>
      <c r="D90" s="5">
        <v>112</v>
      </c>
      <c r="E90" s="6">
        <f>IF(C90&gt;0,(D90-C90)/C90,"-")</f>
        <v>4.6728971962616821E-2</v>
      </c>
    </row>
    <row r="91" spans="2:5" ht="29.25" thickBot="1" x14ac:dyDescent="0.25">
      <c r="B91" s="4" t="s">
        <v>52</v>
      </c>
      <c r="C91" s="5">
        <v>68</v>
      </c>
      <c r="D91" s="5">
        <v>52</v>
      </c>
      <c r="E91" s="6">
        <f t="shared" ref="E91:E93" si="7">IF(C91&gt;0,(D91-C91)/C91,"-")</f>
        <v>-0.23529411764705882</v>
      </c>
    </row>
    <row r="92" spans="2:5" ht="29.25" customHeight="1" thickBot="1" x14ac:dyDescent="0.25">
      <c r="B92" s="4" t="s">
        <v>53</v>
      </c>
      <c r="C92" s="5">
        <v>80</v>
      </c>
      <c r="D92" s="5">
        <v>52</v>
      </c>
      <c r="E92" s="6">
        <f t="shared" si="7"/>
        <v>-0.35</v>
      </c>
    </row>
    <row r="93" spans="2:5" ht="29.25" customHeight="1" thickBot="1" x14ac:dyDescent="0.25">
      <c r="B93" s="4" t="s">
        <v>54</v>
      </c>
      <c r="C93" s="6">
        <f>(C90+C91)/(C90+C91+C92)</f>
        <v>0.68627450980392157</v>
      </c>
      <c r="D93" s="6">
        <f>(D90+D91)/(D90+D91+D92)</f>
        <v>0.7592592592592593</v>
      </c>
      <c r="E93" s="6">
        <f t="shared" si="7"/>
        <v>0.1063492063492064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258</v>
      </c>
      <c r="D100" s="5">
        <v>218</v>
      </c>
      <c r="E100" s="6">
        <f>IF(C100&gt;0,(D100-C100)/C100,"-")</f>
        <v>-0.15503875968992248</v>
      </c>
    </row>
    <row r="101" spans="2:5" ht="20.100000000000001" customHeight="1" thickBot="1" x14ac:dyDescent="0.25">
      <c r="B101" s="4" t="s">
        <v>41</v>
      </c>
      <c r="C101" s="5">
        <v>123</v>
      </c>
      <c r="D101" s="5">
        <v>119</v>
      </c>
      <c r="E101" s="6">
        <f t="shared" ref="E101:E105" si="8">IF(C101&gt;0,(D101-C101)/C101,"-")</f>
        <v>-3.2520325203252036E-2</v>
      </c>
    </row>
    <row r="102" spans="2:5" ht="20.100000000000001" customHeight="1" thickBot="1" x14ac:dyDescent="0.25">
      <c r="B102" s="4" t="s">
        <v>42</v>
      </c>
      <c r="C102" s="5">
        <v>52</v>
      </c>
      <c r="D102" s="5">
        <v>47</v>
      </c>
      <c r="E102" s="6">
        <f t="shared" si="8"/>
        <v>-9.6153846153846159E-2</v>
      </c>
    </row>
    <row r="103" spans="2:5" ht="20.100000000000001" customHeight="1" thickBot="1" x14ac:dyDescent="0.25">
      <c r="B103" s="4" t="s">
        <v>98</v>
      </c>
      <c r="C103" s="6">
        <f>(C101+C102)/C100</f>
        <v>0.67829457364341084</v>
      </c>
      <c r="D103" s="6">
        <f>(D101+D102)/D100</f>
        <v>0.76146788990825687</v>
      </c>
      <c r="E103" s="6">
        <f t="shared" si="8"/>
        <v>0.12262123197903015</v>
      </c>
    </row>
    <row r="104" spans="2:5" ht="20.100000000000001" customHeight="1" thickBot="1" x14ac:dyDescent="0.25">
      <c r="B104" s="4" t="s">
        <v>39</v>
      </c>
      <c r="C104" s="6">
        <v>0.68715083798882681</v>
      </c>
      <c r="D104" s="6">
        <v>0.73913043478260865</v>
      </c>
      <c r="E104" s="6">
        <f t="shared" si="8"/>
        <v>7.5645104277129657E-2</v>
      </c>
    </row>
    <row r="105" spans="2:5" ht="20.100000000000001" customHeight="1" thickBot="1" x14ac:dyDescent="0.25">
      <c r="B105" s="4" t="s">
        <v>40</v>
      </c>
      <c r="C105" s="6">
        <v>0.65822784810126578</v>
      </c>
      <c r="D105" s="6">
        <v>0.82456140350877194</v>
      </c>
      <c r="E105" s="6">
        <f t="shared" si="8"/>
        <v>0.25269905533063436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268</v>
      </c>
      <c r="D112" s="5">
        <v>299</v>
      </c>
      <c r="E112" s="6">
        <f>IF(C112&gt;0,(D112-C112)/C112,"-")</f>
        <v>0.11567164179104478</v>
      </c>
    </row>
    <row r="113" spans="2:14" ht="15" thickBot="1" x14ac:dyDescent="0.25">
      <c r="B113" s="4" t="s">
        <v>56</v>
      </c>
      <c r="C113" s="5">
        <v>148</v>
      </c>
      <c r="D113" s="5">
        <v>148</v>
      </c>
      <c r="E113" s="6">
        <f t="shared" ref="E113:E114" si="9">IF(C113&gt;0,(D113-C113)/C113,"-")</f>
        <v>0</v>
      </c>
    </row>
    <row r="114" spans="2:14" ht="15" thickBot="1" x14ac:dyDescent="0.25">
      <c r="B114" s="4" t="s">
        <v>57</v>
      </c>
      <c r="C114" s="5">
        <v>120</v>
      </c>
      <c r="D114" s="5">
        <v>151</v>
      </c>
      <c r="E114" s="6">
        <f t="shared" si="9"/>
        <v>0.25833333333333336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1</v>
      </c>
      <c r="D128" s="10">
        <v>0</v>
      </c>
      <c r="E128" s="10">
        <v>0</v>
      </c>
      <c r="F128" s="10">
        <v>1</v>
      </c>
      <c r="G128" s="10">
        <v>1</v>
      </c>
      <c r="H128" s="10">
        <v>0</v>
      </c>
      <c r="I128" s="10">
        <v>0</v>
      </c>
      <c r="J128" s="10">
        <v>1</v>
      </c>
      <c r="K128" s="6">
        <f>IF(C128=0,"-",(G128-C128)/C128)</f>
        <v>0</v>
      </c>
      <c r="L128" s="6" t="str">
        <f t="shared" ref="L128:N133" si="10">IF(D128=0,"-",(H128-D128)/D128)</f>
        <v>-</v>
      </c>
      <c r="M128" s="6" t="str">
        <f t="shared" si="10"/>
        <v>-</v>
      </c>
      <c r="N128" s="6">
        <f t="shared" si="10"/>
        <v>0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6" t="str">
        <f t="shared" si="11"/>
        <v>-</v>
      </c>
      <c r="L131" s="6" t="str">
        <f t="shared" si="10"/>
        <v>-</v>
      </c>
      <c r="M131" s="6" t="str">
        <f t="shared" si="10"/>
        <v>-</v>
      </c>
      <c r="N131" s="6" t="str">
        <f t="shared" si="10"/>
        <v>-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0</v>
      </c>
      <c r="E133" s="10">
        <v>0</v>
      </c>
      <c r="F133" s="10">
        <v>1</v>
      </c>
      <c r="G133" s="10">
        <v>1</v>
      </c>
      <c r="H133" s="10">
        <v>0</v>
      </c>
      <c r="I133" s="10">
        <v>0</v>
      </c>
      <c r="J133" s="10">
        <v>1</v>
      </c>
      <c r="K133" s="6">
        <f t="shared" si="11"/>
        <v>0</v>
      </c>
      <c r="L133" s="6" t="str">
        <f t="shared" si="10"/>
        <v>-</v>
      </c>
      <c r="M133" s="6" t="str">
        <f t="shared" si="10"/>
        <v>-</v>
      </c>
      <c r="N133" s="6">
        <f t="shared" si="10"/>
        <v>0</v>
      </c>
    </row>
    <row r="134" spans="2:14" ht="15" thickBot="1" x14ac:dyDescent="0.25">
      <c r="B134" s="4" t="s">
        <v>36</v>
      </c>
      <c r="C134" s="6">
        <f>IF(C128=0,"-",C128/(C128+C129))</f>
        <v>1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>
        <f t="shared" si="12"/>
        <v>1</v>
      </c>
      <c r="G134" s="6">
        <f t="shared" si="12"/>
        <v>1</v>
      </c>
      <c r="H134" s="6" t="str">
        <f t="shared" si="12"/>
        <v>-</v>
      </c>
      <c r="I134" s="6" t="str">
        <f t="shared" si="12"/>
        <v>-</v>
      </c>
      <c r="J134" s="6">
        <f t="shared" si="12"/>
        <v>1</v>
      </c>
      <c r="K134" s="6">
        <f>IF(OR(C134="-",G134="-"),"-",(G134-C134)/C134)</f>
        <v>0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>
        <f t="shared" si="13"/>
        <v>0</v>
      </c>
    </row>
    <row r="135" spans="2:14" ht="15" thickBot="1" x14ac:dyDescent="0.25">
      <c r="B135" s="4" t="s">
        <v>37</v>
      </c>
      <c r="C135" s="6" t="str">
        <f>IF(C131=0,"-",C131/(C130+C131))</f>
        <v>-</v>
      </c>
      <c r="D135" s="6" t="str">
        <f t="shared" ref="D135:J135" si="14">IF(D131=0,"-",D131/(D130+D131))</f>
        <v>-</v>
      </c>
      <c r="E135" s="6" t="str">
        <f t="shared" si="14"/>
        <v>-</v>
      </c>
      <c r="F135" s="6" t="str">
        <f t="shared" si="14"/>
        <v>-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2</v>
      </c>
      <c r="D143" s="10">
        <v>0</v>
      </c>
      <c r="E143" s="10">
        <v>0</v>
      </c>
      <c r="F143" s="10">
        <v>2</v>
      </c>
      <c r="G143" s="10">
        <v>3</v>
      </c>
      <c r="H143" s="10">
        <v>0</v>
      </c>
      <c r="I143" s="10">
        <v>0</v>
      </c>
      <c r="J143" s="10">
        <v>3</v>
      </c>
      <c r="K143" s="6">
        <f>IF(C143=0,"-",(G143-C143)/C143)</f>
        <v>0.5</v>
      </c>
      <c r="L143" s="6" t="str">
        <f t="shared" ref="L143:N147" si="15">IF(D143=0,"-",(H143-D143)/D143)</f>
        <v>-</v>
      </c>
      <c r="M143" s="6" t="str">
        <f t="shared" si="15"/>
        <v>-</v>
      </c>
      <c r="N143" s="6">
        <f t="shared" si="15"/>
        <v>0.5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24</v>
      </c>
      <c r="D145" s="10">
        <v>0</v>
      </c>
      <c r="E145" s="10">
        <v>1</v>
      </c>
      <c r="F145" s="10">
        <v>25</v>
      </c>
      <c r="G145" s="10">
        <v>23</v>
      </c>
      <c r="H145" s="10">
        <v>0</v>
      </c>
      <c r="I145" s="10">
        <v>0</v>
      </c>
      <c r="J145" s="10">
        <v>23</v>
      </c>
      <c r="K145" s="6">
        <f t="shared" si="16"/>
        <v>-4.1666666666666664E-2</v>
      </c>
      <c r="L145" s="6" t="str">
        <f t="shared" si="15"/>
        <v>-</v>
      </c>
      <c r="M145" s="6">
        <f t="shared" si="15"/>
        <v>-1</v>
      </c>
      <c r="N145" s="6">
        <f t="shared" si="15"/>
        <v>-0.08</v>
      </c>
    </row>
    <row r="146" spans="2:14" ht="15" thickBot="1" x14ac:dyDescent="0.25">
      <c r="B146" s="4" t="s">
        <v>74</v>
      </c>
      <c r="C146" s="10">
        <v>7</v>
      </c>
      <c r="D146" s="10">
        <v>0</v>
      </c>
      <c r="E146" s="10">
        <v>0</v>
      </c>
      <c r="F146" s="10">
        <v>7</v>
      </c>
      <c r="G146" s="10">
        <v>1</v>
      </c>
      <c r="H146" s="10">
        <v>0</v>
      </c>
      <c r="I146" s="10">
        <v>1</v>
      </c>
      <c r="J146" s="10">
        <v>2</v>
      </c>
      <c r="K146" s="6">
        <f t="shared" si="16"/>
        <v>-0.8571428571428571</v>
      </c>
      <c r="L146" s="6" t="str">
        <f t="shared" si="15"/>
        <v>-</v>
      </c>
      <c r="M146" s="6" t="str">
        <f t="shared" si="15"/>
        <v>-</v>
      </c>
      <c r="N146" s="6">
        <f t="shared" si="15"/>
        <v>-0.7142857142857143</v>
      </c>
    </row>
    <row r="147" spans="2:14" ht="15" thickBot="1" x14ac:dyDescent="0.25">
      <c r="B147" s="4" t="s">
        <v>75</v>
      </c>
      <c r="C147" s="10">
        <v>0</v>
      </c>
      <c r="D147" s="10">
        <v>0</v>
      </c>
      <c r="E147" s="10">
        <v>0</v>
      </c>
      <c r="F147" s="10">
        <v>0</v>
      </c>
      <c r="G147" s="10">
        <v>1</v>
      </c>
      <c r="H147" s="10">
        <v>0</v>
      </c>
      <c r="I147" s="10">
        <v>0</v>
      </c>
      <c r="J147" s="10">
        <v>1</v>
      </c>
      <c r="K147" s="6" t="str">
        <f t="shared" si="16"/>
        <v>-</v>
      </c>
      <c r="L147" s="6" t="str">
        <f t="shared" si="15"/>
        <v>-</v>
      </c>
      <c r="M147" s="6" t="str">
        <f t="shared" si="15"/>
        <v>-</v>
      </c>
      <c r="N147" s="6" t="str">
        <f t="shared" si="15"/>
        <v>-</v>
      </c>
    </row>
    <row r="148" spans="2:14" ht="15" thickBot="1" x14ac:dyDescent="0.25">
      <c r="B148" s="7" t="s">
        <v>68</v>
      </c>
      <c r="C148" s="10">
        <v>33</v>
      </c>
      <c r="D148" s="10">
        <v>0</v>
      </c>
      <c r="E148" s="10">
        <v>1</v>
      </c>
      <c r="F148" s="10">
        <v>34</v>
      </c>
      <c r="G148" s="10">
        <v>28</v>
      </c>
      <c r="H148" s="10">
        <v>0</v>
      </c>
      <c r="I148" s="10">
        <v>1</v>
      </c>
      <c r="J148" s="10">
        <v>29</v>
      </c>
      <c r="K148" s="6">
        <f t="shared" ref="K148" si="17">IF(C148=0,"-",(G148-C148)/C148)</f>
        <v>-0.15151515151515152</v>
      </c>
      <c r="L148" s="6" t="str">
        <f t="shared" ref="L148" si="18">IF(D148=0,"-",(H148-D148)/D148)</f>
        <v>-</v>
      </c>
      <c r="M148" s="6">
        <f t="shared" ref="M148" si="19">IF(E148=0,"-",(I148-E148)/E148)</f>
        <v>0</v>
      </c>
      <c r="N148" s="6">
        <f t="shared" ref="N148" si="20">IF(F148=0,"-",(J148-F148)/F148)</f>
        <v>-0.14705882352941177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7.6923076923076927E-2</v>
      </c>
      <c r="D149" s="6" t="str">
        <f t="shared" si="21"/>
        <v>-</v>
      </c>
      <c r="E149" s="6" t="str">
        <f t="shared" si="21"/>
        <v>-</v>
      </c>
      <c r="F149" s="6">
        <f t="shared" si="21"/>
        <v>7.407407407407407E-2</v>
      </c>
      <c r="G149" s="6">
        <f t="shared" si="21"/>
        <v>0.11538461538461539</v>
      </c>
      <c r="H149" s="6" t="str">
        <f t="shared" si="21"/>
        <v>-</v>
      </c>
      <c r="I149" s="6" t="str">
        <f t="shared" si="21"/>
        <v>-</v>
      </c>
      <c r="J149" s="6">
        <f t="shared" si="21"/>
        <v>0.11538461538461539</v>
      </c>
      <c r="K149" s="6">
        <f>IF(OR(C149="-",G149="-"),"-",(G149-C149)/C149)</f>
        <v>0.5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0.55769230769230782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31</v>
      </c>
      <c r="D157" s="19">
        <v>22</v>
      </c>
      <c r="E157" s="18">
        <f>IF(C157=0,"-",(D157-C157)/C157)</f>
        <v>-0.29032258064516131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2</v>
      </c>
      <c r="D158" s="19">
        <v>6</v>
      </c>
      <c r="E158" s="18">
        <f t="shared" ref="E158:E159" si="23">IF(C158=0,"-",(D158-C158)/C158)</f>
        <v>2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0.93939393939393945</v>
      </c>
      <c r="D160" s="18">
        <f>IF(D157=0,"-",D157/(D157+D158+D159))</f>
        <v>0.7857142857142857</v>
      </c>
      <c r="E160" s="18">
        <f>IF(OR(C160="-",D160="-"),"-",(D160-C160)/C160)</f>
        <v>-0.16359447004608302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1</v>
      </c>
      <c r="D166" s="5">
        <v>1</v>
      </c>
      <c r="E166" s="6">
        <f>IF(C166=0,"-",(D166-C166)/C166)</f>
        <v>0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0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1</v>
      </c>
      <c r="D168" s="5">
        <v>1</v>
      </c>
      <c r="E168" s="6">
        <f t="shared" si="24"/>
        <v>0</v>
      </c>
    </row>
    <row r="169" spans="2:14" ht="20.100000000000001" customHeight="1" thickBot="1" x14ac:dyDescent="0.25">
      <c r="B169" s="4" t="s">
        <v>98</v>
      </c>
      <c r="C169" s="6">
        <f>IF(C166=0,"-",(C167+C168)/C166)</f>
        <v>1</v>
      </c>
      <c r="D169" s="6">
        <f>IF(D166=0,"-",(D167+D168)/D166)</f>
        <v>1</v>
      </c>
      <c r="E169" s="6">
        <f t="shared" ref="E169:E171" si="25">IF(OR(C169="-",D169="-"),"-",(D169-C169)/C169)</f>
        <v>0</v>
      </c>
    </row>
    <row r="170" spans="2:14" ht="20.100000000000001" customHeight="1" thickBot="1" x14ac:dyDescent="0.25">
      <c r="B170" s="4" t="s">
        <v>39</v>
      </c>
      <c r="C170" s="6" t="s">
        <v>105</v>
      </c>
      <c r="D170" s="6" t="s">
        <v>105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>
        <v>1</v>
      </c>
      <c r="D171" s="6">
        <v>1</v>
      </c>
      <c r="E171" s="6">
        <f t="shared" si="25"/>
        <v>0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1</v>
      </c>
      <c r="D178" s="5">
        <v>1</v>
      </c>
      <c r="E178" s="6">
        <f>IF(C178=0,"-",(D178-C178)/C178)</f>
        <v>0</v>
      </c>
      <c r="H178" s="13"/>
    </row>
    <row r="179" spans="2:8" ht="15" thickBot="1" x14ac:dyDescent="0.25">
      <c r="B179" s="4" t="s">
        <v>43</v>
      </c>
      <c r="C179" s="5">
        <v>1</v>
      </c>
      <c r="D179" s="5">
        <v>0</v>
      </c>
      <c r="E179" s="6">
        <f t="shared" ref="E179:E185" si="26">IF(C179=0,"-",(D179-C179)/C179)</f>
        <v>-1</v>
      </c>
      <c r="H179" s="13"/>
    </row>
    <row r="180" spans="2:8" ht="15" thickBot="1" x14ac:dyDescent="0.25">
      <c r="B180" s="4" t="s">
        <v>47</v>
      </c>
      <c r="C180" s="5">
        <v>0</v>
      </c>
      <c r="D180" s="5">
        <v>0</v>
      </c>
      <c r="E180" s="6" t="str">
        <f t="shared" si="26"/>
        <v>-</v>
      </c>
      <c r="H180" s="13"/>
    </row>
    <row r="181" spans="2:8" ht="15" thickBot="1" x14ac:dyDescent="0.25">
      <c r="B181" s="4" t="s">
        <v>78</v>
      </c>
      <c r="C181" s="5">
        <v>0</v>
      </c>
      <c r="D181" s="5">
        <v>1</v>
      </c>
      <c r="E181" s="6" t="str">
        <f t="shared" si="26"/>
        <v>-</v>
      </c>
      <c r="H181" s="13"/>
    </row>
    <row r="182" spans="2:8" ht="15" thickBot="1" x14ac:dyDescent="0.25">
      <c r="B182" s="15" t="s">
        <v>79</v>
      </c>
      <c r="C182" s="5">
        <v>39</v>
      </c>
      <c r="D182" s="5">
        <v>35</v>
      </c>
      <c r="E182" s="6">
        <f t="shared" si="26"/>
        <v>-0.10256410256410256</v>
      </c>
      <c r="H182" s="13"/>
    </row>
    <row r="183" spans="2:8" ht="15" thickBot="1" x14ac:dyDescent="0.25">
      <c r="B183" s="4" t="s">
        <v>47</v>
      </c>
      <c r="C183" s="5">
        <v>38</v>
      </c>
      <c r="D183" s="5">
        <v>34</v>
      </c>
      <c r="E183" s="6">
        <f t="shared" si="26"/>
        <v>-0.10526315789473684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1</v>
      </c>
      <c r="D185" s="5">
        <v>1</v>
      </c>
      <c r="E185" s="6">
        <f t="shared" si="26"/>
        <v>0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2</v>
      </c>
      <c r="D197" s="5">
        <v>3</v>
      </c>
      <c r="E197" s="6">
        <f t="shared" ref="E197:E200" si="27">IF(C197=0,"-",(D197-C197)/C197)</f>
        <v>0.5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2</v>
      </c>
      <c r="D199" s="5">
        <v>3</v>
      </c>
      <c r="E199" s="6">
        <f t="shared" si="27"/>
        <v>0.5</v>
      </c>
    </row>
    <row r="200" spans="2:5" ht="15" thickBot="1" x14ac:dyDescent="0.25">
      <c r="B200" s="4" t="s">
        <v>85</v>
      </c>
      <c r="C200" s="5">
        <v>2</v>
      </c>
      <c r="D200" s="5">
        <v>3</v>
      </c>
      <c r="E200" s="6">
        <f t="shared" si="27"/>
        <v>0.5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2</v>
      </c>
      <c r="D208" s="5">
        <v>3</v>
      </c>
      <c r="E208" s="6">
        <f t="shared" si="28"/>
        <v>0.5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3</v>
      </c>
      <c r="E209" s="6">
        <f t="shared" si="28"/>
        <v>2</v>
      </c>
    </row>
    <row r="210" spans="2:5" ht="20.100000000000001" customHeight="1" thickBot="1" x14ac:dyDescent="0.25">
      <c r="B210" s="17" t="s">
        <v>87</v>
      </c>
      <c r="C210" s="5">
        <v>1</v>
      </c>
      <c r="D210" s="5">
        <v>0</v>
      </c>
      <c r="E210" s="6">
        <f t="shared" si="28"/>
        <v>-1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3</v>
      </c>
      <c r="D221" s="5">
        <v>5</v>
      </c>
      <c r="E221" s="6">
        <f t="shared" ref="E221:E223" si="30">IF(C221=0,"-",(D221-C221)/C221)</f>
        <v>0.66666666666666663</v>
      </c>
    </row>
    <row r="222" spans="2:5" ht="15" thickBot="1" x14ac:dyDescent="0.25">
      <c r="B222" s="16" t="s">
        <v>92</v>
      </c>
      <c r="C222" s="5">
        <v>2</v>
      </c>
      <c r="D222" s="5">
        <v>4</v>
      </c>
      <c r="E222" s="6">
        <f t="shared" si="30"/>
        <v>1</v>
      </c>
    </row>
    <row r="223" spans="2:5" ht="15" thickBot="1" x14ac:dyDescent="0.25">
      <c r="B223" s="16" t="s">
        <v>93</v>
      </c>
      <c r="C223" s="5">
        <v>5</v>
      </c>
      <c r="D223" s="5">
        <v>11</v>
      </c>
      <c r="E223" s="6">
        <f t="shared" si="30"/>
        <v>1.2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28"/>
  <sheetViews>
    <sheetView workbookViewId="0"/>
  </sheetViews>
  <sheetFormatPr baseColWidth="10" defaultRowHeight="12.75" x14ac:dyDescent="0.2"/>
  <cols>
    <col min="2" max="2" width="56.875" bestFit="1" customWidth="1"/>
    <col min="3" max="4" width="12.5" customWidth="1"/>
    <col min="5" max="5" width="12.75" customWidth="1"/>
    <col min="6" max="6" width="8.75" bestFit="1" customWidth="1"/>
    <col min="7" max="7" width="11.625" customWidth="1"/>
    <col min="8" max="8" width="12.125" customWidth="1"/>
    <col min="9" max="9" width="12.75" customWidth="1"/>
    <col min="10" max="10" width="8.75" bestFit="1" customWidth="1"/>
    <col min="11" max="11" width="11.625" bestFit="1" customWidth="1"/>
    <col min="12" max="12" width="12" bestFit="1" customWidth="1"/>
    <col min="13" max="13" width="12.75" customWidth="1"/>
    <col min="14" max="14" width="9.625" bestFit="1" customWidth="1"/>
  </cols>
  <sheetData>
    <row r="1" spans="1:5" ht="15" thickBot="1" x14ac:dyDescent="0.25">
      <c r="A1" s="5"/>
      <c r="B1" s="5"/>
    </row>
    <row r="2" spans="1:5" ht="15" thickBot="1" x14ac:dyDescent="0.25">
      <c r="A2" s="5"/>
      <c r="B2" s="5"/>
    </row>
    <row r="3" spans="1:5" ht="15" thickBot="1" x14ac:dyDescent="0.25">
      <c r="A3" s="5"/>
      <c r="B3" s="5"/>
    </row>
    <row r="11" spans="1:5" ht="27" customHeight="1" x14ac:dyDescent="0.2">
      <c r="B11" s="20" t="str">
        <f>Portada!B9</f>
        <v>3º Trimestre 2023</v>
      </c>
    </row>
    <row r="13" spans="1:5" ht="42.75" customHeight="1" thickBot="1" x14ac:dyDescent="0.25">
      <c r="C13" s="8" t="s">
        <v>103</v>
      </c>
      <c r="D13" s="8" t="s">
        <v>104</v>
      </c>
      <c r="E13" s="8" t="s">
        <v>99</v>
      </c>
    </row>
    <row r="14" spans="1:5" ht="20.100000000000001" customHeight="1" thickBot="1" x14ac:dyDescent="0.25">
      <c r="B14" s="4" t="s">
        <v>22</v>
      </c>
      <c r="C14" s="5">
        <v>1687</v>
      </c>
      <c r="D14" s="5">
        <v>1808</v>
      </c>
      <c r="E14" s="6">
        <f>IF(C14&gt;0,(D14-C14)/C14)</f>
        <v>7.1724955542382923E-2</v>
      </c>
    </row>
    <row r="15" spans="1:5" ht="20.100000000000001" customHeight="1" thickBot="1" x14ac:dyDescent="0.25">
      <c r="B15" s="4" t="s">
        <v>17</v>
      </c>
      <c r="C15" s="5">
        <v>1659</v>
      </c>
      <c r="D15" s="5">
        <v>1775</v>
      </c>
      <c r="E15" s="6">
        <f t="shared" ref="E15:E25" si="0">IF(C15&gt;0,(D15-C15)/C15)</f>
        <v>6.9921639541892705E-2</v>
      </c>
    </row>
    <row r="16" spans="1:5" ht="20.100000000000001" customHeight="1" thickBot="1" x14ac:dyDescent="0.25">
      <c r="B16" s="4" t="s">
        <v>18</v>
      </c>
      <c r="C16" s="5">
        <v>1154</v>
      </c>
      <c r="D16" s="5">
        <v>1239</v>
      </c>
      <c r="E16" s="6">
        <f t="shared" si="0"/>
        <v>7.3656845753899483E-2</v>
      </c>
    </row>
    <row r="17" spans="2:5" ht="20.100000000000001" customHeight="1" thickBot="1" x14ac:dyDescent="0.25">
      <c r="B17" s="4" t="s">
        <v>19</v>
      </c>
      <c r="C17" s="5">
        <v>505</v>
      </c>
      <c r="D17" s="5">
        <v>536</v>
      </c>
      <c r="E17" s="6">
        <f t="shared" si="0"/>
        <v>6.1386138613861385E-2</v>
      </c>
    </row>
    <row r="18" spans="2:5" ht="20.100000000000001" customHeight="1" thickBot="1" x14ac:dyDescent="0.25">
      <c r="B18" s="4" t="s">
        <v>100</v>
      </c>
      <c r="C18" s="5">
        <v>5</v>
      </c>
      <c r="D18" s="5">
        <v>0</v>
      </c>
      <c r="E18" s="6">
        <f>IF(C18=0,"-",(D18-C18)/C18)</f>
        <v>-1</v>
      </c>
    </row>
    <row r="19" spans="2:5" ht="20.100000000000001" customHeight="1" thickBot="1" x14ac:dyDescent="0.25">
      <c r="B19" s="4" t="s">
        <v>101</v>
      </c>
      <c r="C19" s="5">
        <v>4</v>
      </c>
      <c r="D19" s="5">
        <v>1</v>
      </c>
      <c r="E19" s="6">
        <f>IF(C19=0,"-",(D19-C19)/C19)</f>
        <v>-0.75</v>
      </c>
    </row>
    <row r="20" spans="2:5" ht="20.100000000000001" customHeight="1" thickBot="1" x14ac:dyDescent="0.25">
      <c r="B20" s="4" t="s">
        <v>20</v>
      </c>
      <c r="C20" s="6">
        <f>C17/C15</f>
        <v>0.30440024110910185</v>
      </c>
      <c r="D20" s="6">
        <f>D17/D15</f>
        <v>0.30197183098591551</v>
      </c>
      <c r="E20" s="6">
        <f t="shared" si="0"/>
        <v>-7.9776879096359245E-3</v>
      </c>
    </row>
    <row r="21" spans="2:5" ht="30" customHeight="1" thickBot="1" x14ac:dyDescent="0.25">
      <c r="B21" s="4" t="s">
        <v>23</v>
      </c>
      <c r="C21" s="5">
        <v>116</v>
      </c>
      <c r="D21" s="5">
        <v>124</v>
      </c>
      <c r="E21" s="6">
        <f t="shared" si="0"/>
        <v>6.8965517241379309E-2</v>
      </c>
    </row>
    <row r="22" spans="2:5" ht="20.100000000000001" customHeight="1" thickBot="1" x14ac:dyDescent="0.25">
      <c r="B22" s="4" t="s">
        <v>24</v>
      </c>
      <c r="C22" s="5">
        <v>93</v>
      </c>
      <c r="D22" s="5">
        <v>76</v>
      </c>
      <c r="E22" s="6">
        <f t="shared" si="0"/>
        <v>-0.18279569892473119</v>
      </c>
    </row>
    <row r="23" spans="2:5" ht="20.100000000000001" customHeight="1" thickBot="1" x14ac:dyDescent="0.25">
      <c r="B23" s="4" t="s">
        <v>25</v>
      </c>
      <c r="C23" s="5">
        <v>23</v>
      </c>
      <c r="D23" s="5">
        <v>48</v>
      </c>
      <c r="E23" s="6">
        <f t="shared" si="0"/>
        <v>1.0869565217391304</v>
      </c>
    </row>
    <row r="24" spans="2:5" ht="20.100000000000001" customHeight="1" thickBot="1" x14ac:dyDescent="0.25">
      <c r="B24" s="4" t="s">
        <v>21</v>
      </c>
      <c r="C24" s="6">
        <f>C23/C21</f>
        <v>0.19827586206896552</v>
      </c>
      <c r="D24" s="6">
        <f t="shared" ref="D24" si="1">D23/D21</f>
        <v>0.38709677419354838</v>
      </c>
      <c r="E24" s="6">
        <f t="shared" si="0"/>
        <v>0.95231416549789605</v>
      </c>
    </row>
    <row r="25" spans="2:5" ht="20.100000000000001" customHeight="1" thickBot="1" x14ac:dyDescent="0.25">
      <c r="B25" s="7" t="s">
        <v>26</v>
      </c>
      <c r="C25" s="6">
        <v>0.16180235535074244</v>
      </c>
      <c r="D25" s="6">
        <v>0.17112029322787825</v>
      </c>
      <c r="E25" s="6">
        <f t="shared" si="0"/>
        <v>5.7588394538120986E-2</v>
      </c>
    </row>
    <row r="33" spans="2:5" ht="42.75" customHeight="1" thickBot="1" x14ac:dyDescent="0.25">
      <c r="C33" s="8" t="s">
        <v>103</v>
      </c>
      <c r="D33" s="8" t="s">
        <v>104</v>
      </c>
      <c r="E33" s="8" t="s">
        <v>99</v>
      </c>
    </row>
    <row r="34" spans="2:5" ht="20.100000000000001" customHeight="1" thickBot="1" x14ac:dyDescent="0.25">
      <c r="B34" s="4" t="s">
        <v>27</v>
      </c>
      <c r="C34" s="5">
        <v>484</v>
      </c>
      <c r="D34" s="5">
        <v>539</v>
      </c>
      <c r="E34" s="6">
        <f>IF(C34&gt;0,(D34-C34)/C34,"-")</f>
        <v>0.11363636363636363</v>
      </c>
    </row>
    <row r="35" spans="2:5" ht="20.100000000000001" customHeight="1" thickBot="1" x14ac:dyDescent="0.25">
      <c r="B35" s="4" t="s">
        <v>29</v>
      </c>
      <c r="C35" s="5">
        <v>0</v>
      </c>
      <c r="D35" s="5">
        <v>0</v>
      </c>
      <c r="E35" s="6" t="str">
        <f t="shared" ref="E35:E37" si="2">IF(C35&gt;0,(D35-C35)/C35,"-")</f>
        <v>-</v>
      </c>
    </row>
    <row r="36" spans="2:5" ht="20.100000000000001" customHeight="1" thickBot="1" x14ac:dyDescent="0.25">
      <c r="B36" s="4" t="s">
        <v>28</v>
      </c>
      <c r="C36" s="5">
        <v>368</v>
      </c>
      <c r="D36" s="5">
        <v>407</v>
      </c>
      <c r="E36" s="6">
        <f t="shared" si="2"/>
        <v>0.10597826086956522</v>
      </c>
    </row>
    <row r="37" spans="2:5" ht="20.100000000000001" customHeight="1" thickBot="1" x14ac:dyDescent="0.25">
      <c r="B37" s="4" t="s">
        <v>30</v>
      </c>
      <c r="C37" s="5">
        <v>116</v>
      </c>
      <c r="D37" s="5">
        <v>132</v>
      </c>
      <c r="E37" s="6">
        <f t="shared" si="2"/>
        <v>0.13793103448275862</v>
      </c>
    </row>
    <row r="43" spans="2:5" ht="42.75" customHeight="1" thickBot="1" x14ac:dyDescent="0.25">
      <c r="C43" s="8" t="s">
        <v>103</v>
      </c>
      <c r="D43" s="8" t="s">
        <v>104</v>
      </c>
      <c r="E43" s="8" t="s">
        <v>99</v>
      </c>
    </row>
    <row r="44" spans="2:5" ht="20.100000000000001" customHeight="1" thickBot="1" x14ac:dyDescent="0.25">
      <c r="B44" s="4" t="s">
        <v>33</v>
      </c>
      <c r="C44" s="5">
        <v>284</v>
      </c>
      <c r="D44" s="5">
        <v>333</v>
      </c>
      <c r="E44" s="6">
        <f>IF(C44&gt;0,(D44-C44)/C44,"-")</f>
        <v>0.17253521126760563</v>
      </c>
    </row>
    <row r="45" spans="2:5" ht="20.100000000000001" customHeight="1" thickBot="1" x14ac:dyDescent="0.25">
      <c r="B45" s="4" t="s">
        <v>34</v>
      </c>
      <c r="C45" s="5">
        <v>18</v>
      </c>
      <c r="D45" s="5">
        <v>13</v>
      </c>
      <c r="E45" s="6">
        <f t="shared" ref="E45:E51" si="3">IF(C45&gt;0,(D45-C45)/C45,"-")</f>
        <v>-0.27777777777777779</v>
      </c>
    </row>
    <row r="46" spans="2:5" ht="20.100000000000001" customHeight="1" thickBot="1" x14ac:dyDescent="0.25">
      <c r="B46" s="4" t="s">
        <v>31</v>
      </c>
      <c r="C46" s="5">
        <v>20</v>
      </c>
      <c r="D46" s="5">
        <v>16</v>
      </c>
      <c r="E46" s="6">
        <f t="shared" si="3"/>
        <v>-0.2</v>
      </c>
    </row>
    <row r="47" spans="2:5" ht="20.100000000000001" customHeight="1" thickBot="1" x14ac:dyDescent="0.25">
      <c r="B47" s="4" t="s">
        <v>32</v>
      </c>
      <c r="C47" s="5">
        <v>587</v>
      </c>
      <c r="D47" s="5">
        <v>517</v>
      </c>
      <c r="E47" s="6">
        <f t="shared" si="3"/>
        <v>-0.11925042589437819</v>
      </c>
    </row>
    <row r="48" spans="2:5" ht="20.100000000000001" customHeight="1" thickBot="1" x14ac:dyDescent="0.25">
      <c r="B48" s="4" t="s">
        <v>35</v>
      </c>
      <c r="C48" s="5">
        <v>244</v>
      </c>
      <c r="D48" s="5">
        <v>206</v>
      </c>
      <c r="E48" s="6">
        <f t="shared" si="3"/>
        <v>-0.15573770491803279</v>
      </c>
    </row>
    <row r="49" spans="2:5" ht="20.100000000000001" customHeight="1" thickBot="1" x14ac:dyDescent="0.25">
      <c r="B49" s="4" t="s">
        <v>67</v>
      </c>
      <c r="C49" s="5">
        <v>71</v>
      </c>
      <c r="D49" s="5">
        <v>170</v>
      </c>
      <c r="E49" s="6">
        <f t="shared" si="3"/>
        <v>1.3943661971830985</v>
      </c>
    </row>
    <row r="50" spans="2:5" ht="20.100000000000001" customHeight="1" collapsed="1" thickBot="1" x14ac:dyDescent="0.25">
      <c r="B50" s="4" t="s">
        <v>36</v>
      </c>
      <c r="C50" s="6">
        <f>C44/(C44+C45)</f>
        <v>0.94039735099337751</v>
      </c>
      <c r="D50" s="6">
        <f>D44/(D44+D45)</f>
        <v>0.96242774566473988</v>
      </c>
      <c r="E50" s="6">
        <f t="shared" si="3"/>
        <v>2.3426687291378288E-2</v>
      </c>
    </row>
    <row r="51" spans="2:5" ht="20.100000000000001" customHeight="1" thickBot="1" x14ac:dyDescent="0.25">
      <c r="B51" s="4" t="s">
        <v>37</v>
      </c>
      <c r="C51" s="6">
        <f>C47/(C46+C47)</f>
        <v>0.9670510708401977</v>
      </c>
      <c r="D51" s="6">
        <f t="shared" ref="D51" si="4">D47/(D46+D47)</f>
        <v>0.96998123827392124</v>
      </c>
      <c r="E51" s="6">
        <f t="shared" si="3"/>
        <v>3.030002780698789E-3</v>
      </c>
    </row>
    <row r="57" spans="2:5" ht="42.75" customHeight="1" thickBot="1" x14ac:dyDescent="0.25">
      <c r="C57" s="8" t="s">
        <v>103</v>
      </c>
      <c r="D57" s="8" t="s">
        <v>104</v>
      </c>
      <c r="E57" s="8" t="s">
        <v>99</v>
      </c>
    </row>
    <row r="58" spans="2:5" ht="20.100000000000001" customHeight="1" thickBot="1" x14ac:dyDescent="0.25">
      <c r="B58" s="4" t="s">
        <v>38</v>
      </c>
      <c r="C58" s="5">
        <v>305</v>
      </c>
      <c r="D58" s="5">
        <v>346</v>
      </c>
      <c r="E58" s="6">
        <f>IF(C58&gt;0,(D58-C58)/C58,"-")</f>
        <v>0.13442622950819672</v>
      </c>
    </row>
    <row r="59" spans="2:5" ht="20.100000000000001" customHeight="1" thickBot="1" x14ac:dyDescent="0.25">
      <c r="B59" s="4" t="s">
        <v>41</v>
      </c>
      <c r="C59" s="5">
        <v>183</v>
      </c>
      <c r="D59" s="5">
        <v>249</v>
      </c>
      <c r="E59" s="6">
        <f t="shared" ref="E59:E63" si="5">IF(C59&gt;0,(D59-C59)/C59,"-")</f>
        <v>0.36065573770491804</v>
      </c>
    </row>
    <row r="60" spans="2:5" ht="20.100000000000001" customHeight="1" thickBot="1" x14ac:dyDescent="0.25">
      <c r="B60" s="4" t="s">
        <v>42</v>
      </c>
      <c r="C60" s="5">
        <v>101</v>
      </c>
      <c r="D60" s="5">
        <v>84</v>
      </c>
      <c r="E60" s="6">
        <f t="shared" si="5"/>
        <v>-0.16831683168316833</v>
      </c>
    </row>
    <row r="61" spans="2:5" ht="20.100000000000001" customHeight="1" collapsed="1" thickBot="1" x14ac:dyDescent="0.25">
      <c r="B61" s="4" t="s">
        <v>98</v>
      </c>
      <c r="C61" s="6">
        <f>(C59+C60)/C58</f>
        <v>0.93114754098360653</v>
      </c>
      <c r="D61" s="6">
        <f>(D59+D60)/D58</f>
        <v>0.96242774566473988</v>
      </c>
      <c r="E61" s="6">
        <f t="shared" si="5"/>
        <v>3.3593177562484762E-2</v>
      </c>
    </row>
    <row r="62" spans="2:5" ht="20.100000000000001" customHeight="1" thickBot="1" x14ac:dyDescent="0.25">
      <c r="B62" s="4" t="s">
        <v>39</v>
      </c>
      <c r="C62" s="6">
        <v>0.90594059405940597</v>
      </c>
      <c r="D62" s="6">
        <v>0.96511627906976749</v>
      </c>
      <c r="E62" s="6">
        <f t="shared" si="5"/>
        <v>6.5319608590672276E-2</v>
      </c>
    </row>
    <row r="63" spans="2:5" ht="20.100000000000001" customHeight="1" thickBot="1" x14ac:dyDescent="0.25">
      <c r="B63" s="4" t="s">
        <v>40</v>
      </c>
      <c r="C63" s="6">
        <v>0.98058252427184467</v>
      </c>
      <c r="D63" s="6">
        <v>0.95454545454545459</v>
      </c>
      <c r="E63" s="6">
        <f t="shared" si="5"/>
        <v>-2.6552655265526519E-2</v>
      </c>
    </row>
    <row r="64" spans="2:5" ht="15" thickBot="1" x14ac:dyDescent="0.25">
      <c r="E64" s="6"/>
    </row>
    <row r="69" spans="2:5" ht="42.75" customHeight="1" thickBot="1" x14ac:dyDescent="0.25">
      <c r="C69" s="8" t="s">
        <v>103</v>
      </c>
      <c r="D69" s="8" t="s">
        <v>104</v>
      </c>
      <c r="E69" s="8" t="s">
        <v>99</v>
      </c>
    </row>
    <row r="70" spans="2:5" ht="20.100000000000001" customHeight="1" thickBot="1" x14ac:dyDescent="0.25">
      <c r="B70" s="4" t="s">
        <v>44</v>
      </c>
      <c r="C70" s="5">
        <v>1970</v>
      </c>
      <c r="D70" s="5">
        <v>2102</v>
      </c>
      <c r="E70" s="6">
        <f>IF(C70&gt;0,(D70-C70)/C70,"-")</f>
        <v>6.7005076142131983E-2</v>
      </c>
    </row>
    <row r="71" spans="2:5" ht="20.100000000000001" customHeight="1" thickBot="1" x14ac:dyDescent="0.25">
      <c r="B71" s="4" t="s">
        <v>45</v>
      </c>
      <c r="C71" s="5">
        <v>878</v>
      </c>
      <c r="D71" s="5">
        <v>863</v>
      </c>
      <c r="E71" s="6">
        <f t="shared" ref="E71:E77" si="6">IF(C71&gt;0,(D71-C71)/C71,"-")</f>
        <v>-1.7084282460136675E-2</v>
      </c>
    </row>
    <row r="72" spans="2:5" ht="20.100000000000001" customHeight="1" thickBot="1" x14ac:dyDescent="0.25">
      <c r="B72" s="4" t="s">
        <v>43</v>
      </c>
      <c r="C72" s="5">
        <v>0</v>
      </c>
      <c r="D72" s="5">
        <v>4</v>
      </c>
      <c r="E72" s="6" t="str">
        <f t="shared" si="6"/>
        <v>-</v>
      </c>
    </row>
    <row r="73" spans="2:5" ht="20.100000000000001" customHeight="1" thickBot="1" x14ac:dyDescent="0.25">
      <c r="B73" s="4" t="s">
        <v>46</v>
      </c>
      <c r="C73" s="5">
        <v>752</v>
      </c>
      <c r="D73" s="5">
        <v>850</v>
      </c>
      <c r="E73" s="6">
        <f t="shared" si="6"/>
        <v>0.13031914893617022</v>
      </c>
    </row>
    <row r="74" spans="2:5" ht="20.100000000000001" customHeight="1" thickBot="1" x14ac:dyDescent="0.25">
      <c r="B74" s="4" t="s">
        <v>47</v>
      </c>
      <c r="C74" s="5">
        <v>275</v>
      </c>
      <c r="D74" s="5">
        <v>319</v>
      </c>
      <c r="E74" s="6">
        <f t="shared" si="6"/>
        <v>0.16</v>
      </c>
    </row>
    <row r="75" spans="2:5" ht="20.100000000000001" customHeight="1" thickBot="1" x14ac:dyDescent="0.25">
      <c r="B75" s="4" t="s">
        <v>48</v>
      </c>
      <c r="C75" s="5">
        <v>63</v>
      </c>
      <c r="D75" s="5">
        <v>65</v>
      </c>
      <c r="E75" s="6">
        <f t="shared" si="6"/>
        <v>3.1746031746031744E-2</v>
      </c>
    </row>
    <row r="76" spans="2:5" ht="20.100000000000001" customHeight="1" thickBot="1" x14ac:dyDescent="0.25">
      <c r="B76" s="4" t="s">
        <v>49</v>
      </c>
      <c r="C76" s="5">
        <v>0</v>
      </c>
      <c r="D76" s="5">
        <v>0</v>
      </c>
      <c r="E76" s="6" t="str">
        <f t="shared" si="6"/>
        <v>-</v>
      </c>
    </row>
    <row r="77" spans="2:5" ht="20.100000000000001" customHeight="1" thickBot="1" x14ac:dyDescent="0.25">
      <c r="B77" s="4" t="s">
        <v>50</v>
      </c>
      <c r="C77" s="5">
        <v>2</v>
      </c>
      <c r="D77" s="5">
        <v>1</v>
      </c>
      <c r="E77" s="6">
        <f t="shared" si="6"/>
        <v>-0.5</v>
      </c>
    </row>
    <row r="89" spans="2:5" ht="42.75" customHeight="1" thickBot="1" x14ac:dyDescent="0.25">
      <c r="C89" s="8" t="s">
        <v>103</v>
      </c>
      <c r="D89" s="8" t="s">
        <v>104</v>
      </c>
      <c r="E89" s="8" t="s">
        <v>99</v>
      </c>
    </row>
    <row r="90" spans="2:5" ht="29.25" thickBot="1" x14ac:dyDescent="0.25">
      <c r="B90" s="4" t="s">
        <v>51</v>
      </c>
      <c r="C90" s="5">
        <v>83</v>
      </c>
      <c r="D90" s="5">
        <v>110</v>
      </c>
      <c r="E90" s="6">
        <f>IF(C90&gt;0,(D90-C90)/C90,"-")</f>
        <v>0.3253012048192771</v>
      </c>
    </row>
    <row r="91" spans="2:5" ht="29.25" thickBot="1" x14ac:dyDescent="0.25">
      <c r="B91" s="4" t="s">
        <v>52</v>
      </c>
      <c r="C91" s="5">
        <v>37</v>
      </c>
      <c r="D91" s="5">
        <v>46</v>
      </c>
      <c r="E91" s="6">
        <f t="shared" ref="E91:E93" si="7">IF(C91&gt;0,(D91-C91)/C91,"-")</f>
        <v>0.24324324324324326</v>
      </c>
    </row>
    <row r="92" spans="2:5" ht="29.25" customHeight="1" thickBot="1" x14ac:dyDescent="0.25">
      <c r="B92" s="4" t="s">
        <v>53</v>
      </c>
      <c r="C92" s="5">
        <v>55</v>
      </c>
      <c r="D92" s="5">
        <v>97</v>
      </c>
      <c r="E92" s="6">
        <f t="shared" si="7"/>
        <v>0.76363636363636367</v>
      </c>
    </row>
    <row r="93" spans="2:5" ht="29.25" customHeight="1" thickBot="1" x14ac:dyDescent="0.25">
      <c r="B93" s="4" t="s">
        <v>54</v>
      </c>
      <c r="C93" s="6">
        <f>(C90+C91)/(C90+C91+C92)</f>
        <v>0.68571428571428572</v>
      </c>
      <c r="D93" s="6">
        <f>(D90+D91)/(D90+D91+D92)</f>
        <v>0.61660079051383399</v>
      </c>
      <c r="E93" s="6">
        <f t="shared" si="7"/>
        <v>-0.10079051383399211</v>
      </c>
    </row>
    <row r="99" spans="2:5" ht="42.75" customHeight="1" thickBot="1" x14ac:dyDescent="0.25">
      <c r="C99" s="8" t="s">
        <v>103</v>
      </c>
      <c r="D99" s="8" t="s">
        <v>104</v>
      </c>
      <c r="E99" s="8" t="s">
        <v>99</v>
      </c>
    </row>
    <row r="100" spans="2:5" ht="20.100000000000001" customHeight="1" thickBot="1" x14ac:dyDescent="0.25">
      <c r="B100" s="4" t="s">
        <v>38</v>
      </c>
      <c r="C100" s="5">
        <v>177</v>
      </c>
      <c r="D100" s="5">
        <v>255</v>
      </c>
      <c r="E100" s="6">
        <f>IF(C100&gt;0,(D100-C100)/C100,"-")</f>
        <v>0.44067796610169491</v>
      </c>
    </row>
    <row r="101" spans="2:5" ht="20.100000000000001" customHeight="1" thickBot="1" x14ac:dyDescent="0.25">
      <c r="B101" s="4" t="s">
        <v>41</v>
      </c>
      <c r="C101" s="5">
        <v>57</v>
      </c>
      <c r="D101" s="5">
        <v>110</v>
      </c>
      <c r="E101" s="6">
        <f t="shared" ref="E101:E105" si="8">IF(C101&gt;0,(D101-C101)/C101,"-")</f>
        <v>0.92982456140350878</v>
      </c>
    </row>
    <row r="102" spans="2:5" ht="20.100000000000001" customHeight="1" thickBot="1" x14ac:dyDescent="0.25">
      <c r="B102" s="4" t="s">
        <v>42</v>
      </c>
      <c r="C102" s="5">
        <v>63</v>
      </c>
      <c r="D102" s="5">
        <v>47</v>
      </c>
      <c r="E102" s="6">
        <f t="shared" si="8"/>
        <v>-0.25396825396825395</v>
      </c>
    </row>
    <row r="103" spans="2:5" ht="20.100000000000001" customHeight="1" thickBot="1" x14ac:dyDescent="0.25">
      <c r="B103" s="4" t="s">
        <v>98</v>
      </c>
      <c r="C103" s="6">
        <f>(C101+C102)/C100</f>
        <v>0.67796610169491522</v>
      </c>
      <c r="D103" s="6">
        <f>(D101+D102)/D100</f>
        <v>0.61568627450980395</v>
      </c>
      <c r="E103" s="6">
        <f t="shared" si="8"/>
        <v>-9.1862745098039128E-2</v>
      </c>
    </row>
    <row r="104" spans="2:5" ht="20.100000000000001" customHeight="1" thickBot="1" x14ac:dyDescent="0.25">
      <c r="B104" s="4" t="s">
        <v>39</v>
      </c>
      <c r="C104" s="6">
        <v>0.59375</v>
      </c>
      <c r="D104" s="6">
        <v>0.5641025641025641</v>
      </c>
      <c r="E104" s="6">
        <f t="shared" si="8"/>
        <v>-4.9932523616734149E-2</v>
      </c>
    </row>
    <row r="105" spans="2:5" ht="20.100000000000001" customHeight="1" thickBot="1" x14ac:dyDescent="0.25">
      <c r="B105" s="4" t="s">
        <v>40</v>
      </c>
      <c r="C105" s="6">
        <v>0.77777777777777779</v>
      </c>
      <c r="D105" s="6">
        <v>0.78333333333333333</v>
      </c>
      <c r="E105" s="6">
        <f t="shared" si="8"/>
        <v>7.1428571428571175E-3</v>
      </c>
    </row>
    <row r="111" spans="2:5" ht="42.75" customHeight="1" thickBot="1" x14ac:dyDescent="0.25">
      <c r="C111" s="8" t="s">
        <v>103</v>
      </c>
      <c r="D111" s="8" t="s">
        <v>104</v>
      </c>
      <c r="E111" s="8" t="s">
        <v>99</v>
      </c>
    </row>
    <row r="112" spans="2:5" ht="15" thickBot="1" x14ac:dyDescent="0.25">
      <c r="B112" s="4" t="s">
        <v>55</v>
      </c>
      <c r="C112" s="5">
        <v>265</v>
      </c>
      <c r="D112" s="5">
        <v>315</v>
      </c>
      <c r="E112" s="6">
        <f>IF(C112&gt;0,(D112-C112)/C112,"-")</f>
        <v>0.18867924528301888</v>
      </c>
    </row>
    <row r="113" spans="2:14" ht="15" thickBot="1" x14ac:dyDescent="0.25">
      <c r="B113" s="4" t="s">
        <v>56</v>
      </c>
      <c r="C113" s="5">
        <v>122</v>
      </c>
      <c r="D113" s="5">
        <v>109</v>
      </c>
      <c r="E113" s="6">
        <f t="shared" ref="E113:E114" si="9">IF(C113&gt;0,(D113-C113)/C113,"-")</f>
        <v>-0.10655737704918032</v>
      </c>
    </row>
    <row r="114" spans="2:14" ht="15" thickBot="1" x14ac:dyDescent="0.25">
      <c r="B114" s="4" t="s">
        <v>57</v>
      </c>
      <c r="C114" s="5">
        <v>143</v>
      </c>
      <c r="D114" s="5">
        <v>206</v>
      </c>
      <c r="E114" s="6">
        <f t="shared" si="9"/>
        <v>0.44055944055944057</v>
      </c>
    </row>
    <row r="116" spans="2:14" x14ac:dyDescent="0.2">
      <c r="B116" s="9"/>
      <c r="C116" s="9"/>
      <c r="D116" s="9"/>
      <c r="E116" s="9"/>
      <c r="F116" s="9"/>
      <c r="G116" s="9"/>
      <c r="H116" s="9"/>
      <c r="I116" s="9"/>
      <c r="J116" s="9"/>
    </row>
    <row r="126" spans="2:14" ht="26.25" customHeight="1" thickBot="1" x14ac:dyDescent="0.25">
      <c r="C126" s="27" t="s">
        <v>103</v>
      </c>
      <c r="D126" s="28"/>
      <c r="E126" s="28"/>
      <c r="F126" s="29"/>
      <c r="G126" s="27" t="s">
        <v>104</v>
      </c>
      <c r="H126" s="28"/>
      <c r="I126" s="28"/>
      <c r="J126" s="29"/>
      <c r="K126" s="30" t="s">
        <v>58</v>
      </c>
      <c r="L126" s="31"/>
      <c r="M126" s="31"/>
      <c r="N126" s="31"/>
    </row>
    <row r="127" spans="2:14" ht="29.25" customHeight="1" thickBot="1" x14ac:dyDescent="0.25">
      <c r="C127" s="11" t="s">
        <v>59</v>
      </c>
      <c r="D127" s="12" t="s">
        <v>60</v>
      </c>
      <c r="E127" s="12" t="s">
        <v>61</v>
      </c>
      <c r="F127" s="12" t="s">
        <v>62</v>
      </c>
      <c r="G127" s="11" t="s">
        <v>59</v>
      </c>
      <c r="H127" s="12" t="s">
        <v>60</v>
      </c>
      <c r="I127" s="12" t="s">
        <v>61</v>
      </c>
      <c r="J127" s="12" t="s">
        <v>62</v>
      </c>
      <c r="K127" s="11" t="s">
        <v>59</v>
      </c>
      <c r="L127" s="12" t="s">
        <v>60</v>
      </c>
      <c r="M127" s="12" t="s">
        <v>61</v>
      </c>
      <c r="N127" s="12" t="s">
        <v>62</v>
      </c>
    </row>
    <row r="128" spans="2:14" ht="15" thickBot="1" x14ac:dyDescent="0.25">
      <c r="B128" s="4" t="s">
        <v>63</v>
      </c>
      <c r="C128" s="10">
        <v>0</v>
      </c>
      <c r="D128" s="10">
        <v>0</v>
      </c>
      <c r="E128" s="10">
        <v>0</v>
      </c>
      <c r="F128" s="10">
        <v>0</v>
      </c>
      <c r="G128" s="10">
        <v>0</v>
      </c>
      <c r="H128" s="10">
        <v>1</v>
      </c>
      <c r="I128" s="10">
        <v>1</v>
      </c>
      <c r="J128" s="10">
        <v>2</v>
      </c>
      <c r="K128" s="6" t="str">
        <f>IF(C128=0,"-",(G128-C128)/C128)</f>
        <v>-</v>
      </c>
      <c r="L128" s="6" t="str">
        <f t="shared" ref="L128:N133" si="10">IF(D128=0,"-",(H128-D128)/D128)</f>
        <v>-</v>
      </c>
      <c r="M128" s="6" t="str">
        <f t="shared" si="10"/>
        <v>-</v>
      </c>
      <c r="N128" s="6" t="str">
        <f t="shared" si="10"/>
        <v>-</v>
      </c>
    </row>
    <row r="129" spans="2:14" ht="15" thickBot="1" x14ac:dyDescent="0.25">
      <c r="B129" s="4" t="s">
        <v>64</v>
      </c>
      <c r="C129" s="10">
        <v>0</v>
      </c>
      <c r="D129" s="10">
        <v>0</v>
      </c>
      <c r="E129" s="10">
        <v>0</v>
      </c>
      <c r="F129" s="10">
        <v>0</v>
      </c>
      <c r="G129" s="10">
        <v>1</v>
      </c>
      <c r="H129" s="10">
        <v>0</v>
      </c>
      <c r="I129" s="10">
        <v>0</v>
      </c>
      <c r="J129" s="10">
        <v>1</v>
      </c>
      <c r="K129" s="6" t="str">
        <f t="shared" ref="K129:K133" si="11">IF(C129=0,"-",(G129-C129)/C129)</f>
        <v>-</v>
      </c>
      <c r="L129" s="6" t="str">
        <f t="shared" si="10"/>
        <v>-</v>
      </c>
      <c r="M129" s="6" t="str">
        <f t="shared" si="10"/>
        <v>-</v>
      </c>
      <c r="N129" s="6" t="str">
        <f t="shared" si="10"/>
        <v>-</v>
      </c>
    </row>
    <row r="130" spans="2:14" ht="15" thickBot="1" x14ac:dyDescent="0.25">
      <c r="B130" s="4" t="s">
        <v>65</v>
      </c>
      <c r="C130" s="10">
        <v>0</v>
      </c>
      <c r="D130" s="10">
        <v>0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6" t="str">
        <f t="shared" si="11"/>
        <v>-</v>
      </c>
      <c r="L130" s="6" t="str">
        <f t="shared" si="10"/>
        <v>-</v>
      </c>
      <c r="M130" s="6" t="str">
        <f t="shared" si="10"/>
        <v>-</v>
      </c>
      <c r="N130" s="6" t="str">
        <f t="shared" si="10"/>
        <v>-</v>
      </c>
    </row>
    <row r="131" spans="2:14" ht="15" thickBot="1" x14ac:dyDescent="0.25">
      <c r="B131" s="7" t="s">
        <v>66</v>
      </c>
      <c r="C131" s="10">
        <v>1</v>
      </c>
      <c r="D131" s="10">
        <v>0</v>
      </c>
      <c r="E131" s="10">
        <v>0</v>
      </c>
      <c r="F131" s="10">
        <v>1</v>
      </c>
      <c r="G131" s="10">
        <v>0</v>
      </c>
      <c r="H131" s="10">
        <v>0</v>
      </c>
      <c r="I131" s="10">
        <v>0</v>
      </c>
      <c r="J131" s="10">
        <v>0</v>
      </c>
      <c r="K131" s="6">
        <f t="shared" si="11"/>
        <v>-1</v>
      </c>
      <c r="L131" s="6" t="str">
        <f t="shared" si="10"/>
        <v>-</v>
      </c>
      <c r="M131" s="6" t="str">
        <f t="shared" si="10"/>
        <v>-</v>
      </c>
      <c r="N131" s="6">
        <f t="shared" si="10"/>
        <v>-1</v>
      </c>
    </row>
    <row r="132" spans="2:14" ht="15" thickBot="1" x14ac:dyDescent="0.25">
      <c r="B132" s="4" t="s">
        <v>67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6" t="str">
        <f t="shared" si="11"/>
        <v>-</v>
      </c>
      <c r="L132" s="6" t="str">
        <f t="shared" si="10"/>
        <v>-</v>
      </c>
      <c r="M132" s="6" t="str">
        <f t="shared" si="10"/>
        <v>-</v>
      </c>
      <c r="N132" s="6" t="str">
        <f t="shared" si="10"/>
        <v>-</v>
      </c>
    </row>
    <row r="133" spans="2:14" ht="15" thickBot="1" x14ac:dyDescent="0.25">
      <c r="B133" s="4" t="s">
        <v>68</v>
      </c>
      <c r="C133" s="10">
        <v>1</v>
      </c>
      <c r="D133" s="10">
        <v>0</v>
      </c>
      <c r="E133" s="10">
        <v>0</v>
      </c>
      <c r="F133" s="10">
        <v>1</v>
      </c>
      <c r="G133" s="10">
        <v>1</v>
      </c>
      <c r="H133" s="10">
        <v>1</v>
      </c>
      <c r="I133" s="10">
        <v>1</v>
      </c>
      <c r="J133" s="10">
        <v>3</v>
      </c>
      <c r="K133" s="6">
        <f t="shared" si="11"/>
        <v>0</v>
      </c>
      <c r="L133" s="6" t="str">
        <f t="shared" si="10"/>
        <v>-</v>
      </c>
      <c r="M133" s="6" t="str">
        <f t="shared" si="10"/>
        <v>-</v>
      </c>
      <c r="N133" s="6">
        <f t="shared" si="10"/>
        <v>2</v>
      </c>
    </row>
    <row r="134" spans="2:14" ht="15" thickBot="1" x14ac:dyDescent="0.25">
      <c r="B134" s="4" t="s">
        <v>36</v>
      </c>
      <c r="C134" s="6" t="str">
        <f>IF(C128=0,"-",C128/(C128+C129))</f>
        <v>-</v>
      </c>
      <c r="D134" s="6" t="str">
        <f>IF(D128=0,"-",D128/(D128+D129))</f>
        <v>-</v>
      </c>
      <c r="E134" s="6" t="str">
        <f t="shared" ref="E134:J134" si="12">IF(E128=0,"-",E128/(E128+E129))</f>
        <v>-</v>
      </c>
      <c r="F134" s="6" t="str">
        <f t="shared" si="12"/>
        <v>-</v>
      </c>
      <c r="G134" s="6" t="str">
        <f t="shared" si="12"/>
        <v>-</v>
      </c>
      <c r="H134" s="6">
        <f t="shared" si="12"/>
        <v>1</v>
      </c>
      <c r="I134" s="6">
        <f t="shared" si="12"/>
        <v>1</v>
      </c>
      <c r="J134" s="6">
        <f t="shared" si="12"/>
        <v>0.66666666666666663</v>
      </c>
      <c r="K134" s="6" t="str">
        <f>IF(OR(C134="-",G134="-"),"-",(G134-C134)/C134)</f>
        <v>-</v>
      </c>
      <c r="L134" s="6" t="str">
        <f t="shared" ref="L134:N135" si="13">IF(OR(D134="-",H134="-"),"-",(H134-D134)/D134)</f>
        <v>-</v>
      </c>
      <c r="M134" s="6" t="str">
        <f t="shared" si="13"/>
        <v>-</v>
      </c>
      <c r="N134" s="6" t="str">
        <f t="shared" si="13"/>
        <v>-</v>
      </c>
    </row>
    <row r="135" spans="2:14" ht="15" thickBot="1" x14ac:dyDescent="0.25">
      <c r="B135" s="4" t="s">
        <v>37</v>
      </c>
      <c r="C135" s="6">
        <f>IF(C131=0,"-",C131/(C130+C131))</f>
        <v>1</v>
      </c>
      <c r="D135" s="6" t="str">
        <f t="shared" ref="D135:J135" si="14">IF(D131=0,"-",D131/(D130+D131))</f>
        <v>-</v>
      </c>
      <c r="E135" s="6" t="str">
        <f t="shared" si="14"/>
        <v>-</v>
      </c>
      <c r="F135" s="6">
        <f t="shared" si="14"/>
        <v>1</v>
      </c>
      <c r="G135" s="6" t="str">
        <f t="shared" si="14"/>
        <v>-</v>
      </c>
      <c r="H135" s="6" t="str">
        <f t="shared" si="14"/>
        <v>-</v>
      </c>
      <c r="I135" s="6" t="str">
        <f t="shared" si="14"/>
        <v>-</v>
      </c>
      <c r="J135" s="6" t="str">
        <f t="shared" si="14"/>
        <v>-</v>
      </c>
      <c r="K135" s="6" t="str">
        <f>IF(OR(C135="-",G135="-"),"-",(G135-C135)/C135)</f>
        <v>-</v>
      </c>
      <c r="L135" s="6" t="str">
        <f t="shared" si="13"/>
        <v>-</v>
      </c>
      <c r="M135" s="6" t="str">
        <f t="shared" si="13"/>
        <v>-</v>
      </c>
      <c r="N135" s="6" t="str">
        <f t="shared" si="13"/>
        <v>-</v>
      </c>
    </row>
    <row r="136" spans="2:14" x14ac:dyDescent="0.2">
      <c r="C136" s="13"/>
    </row>
    <row r="137" spans="2:14" x14ac:dyDescent="0.2">
      <c r="C137" s="13"/>
      <c r="M137" s="14"/>
    </row>
    <row r="138" spans="2:14" x14ac:dyDescent="0.2">
      <c r="C138" s="13"/>
    </row>
    <row r="141" spans="2:14" ht="29.25" customHeight="1" thickBot="1" x14ac:dyDescent="0.25">
      <c r="C141" s="27" t="s">
        <v>103</v>
      </c>
      <c r="D141" s="28"/>
      <c r="E141" s="28"/>
      <c r="F141" s="29"/>
      <c r="G141" s="27" t="s">
        <v>104</v>
      </c>
      <c r="H141" s="28"/>
      <c r="I141" s="28"/>
      <c r="J141" s="29"/>
      <c r="K141" s="30" t="s">
        <v>58</v>
      </c>
      <c r="L141" s="31"/>
      <c r="M141" s="31"/>
      <c r="N141" s="31"/>
    </row>
    <row r="142" spans="2:14" ht="57.75" customHeight="1" thickBot="1" x14ac:dyDescent="0.25">
      <c r="C142" s="12" t="s">
        <v>60</v>
      </c>
      <c r="D142" s="12" t="s">
        <v>70</v>
      </c>
      <c r="E142" s="12" t="s">
        <v>69</v>
      </c>
      <c r="F142" s="12" t="s">
        <v>62</v>
      </c>
      <c r="G142" s="12" t="s">
        <v>60</v>
      </c>
      <c r="H142" s="12" t="s">
        <v>70</v>
      </c>
      <c r="I142" s="12" t="s">
        <v>69</v>
      </c>
      <c r="J142" s="12" t="s">
        <v>62</v>
      </c>
      <c r="K142" s="12" t="s">
        <v>60</v>
      </c>
      <c r="L142" s="12" t="s">
        <v>70</v>
      </c>
      <c r="M142" s="12" t="s">
        <v>69</v>
      </c>
      <c r="N142" s="12" t="s">
        <v>62</v>
      </c>
    </row>
    <row r="143" spans="2:14" ht="15" thickBot="1" x14ac:dyDescent="0.25">
      <c r="B143" s="4" t="s">
        <v>71</v>
      </c>
      <c r="C143" s="10">
        <v>5</v>
      </c>
      <c r="D143" s="10">
        <v>0</v>
      </c>
      <c r="E143" s="10">
        <v>1</v>
      </c>
      <c r="F143" s="10">
        <v>6</v>
      </c>
      <c r="G143" s="10">
        <v>1</v>
      </c>
      <c r="H143" s="10">
        <v>0</v>
      </c>
      <c r="I143" s="10">
        <v>0</v>
      </c>
      <c r="J143" s="10">
        <v>1</v>
      </c>
      <c r="K143" s="6">
        <f>IF(C143=0,"-",(G143-C143)/C143)</f>
        <v>-0.8</v>
      </c>
      <c r="L143" s="6" t="str">
        <f t="shared" ref="L143:N147" si="15">IF(D143=0,"-",(H143-D143)/D143)</f>
        <v>-</v>
      </c>
      <c r="M143" s="6">
        <f t="shared" si="15"/>
        <v>-1</v>
      </c>
      <c r="N143" s="6">
        <f t="shared" si="15"/>
        <v>-0.83333333333333337</v>
      </c>
    </row>
    <row r="144" spans="2:14" ht="15" thickBot="1" x14ac:dyDescent="0.25">
      <c r="B144" s="4" t="s">
        <v>72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6" t="str">
        <f t="shared" ref="K144:K147" si="16">IF(C144=0,"-",(G144-C144)/C144)</f>
        <v>-</v>
      </c>
      <c r="L144" s="6" t="str">
        <f t="shared" si="15"/>
        <v>-</v>
      </c>
      <c r="M144" s="6" t="str">
        <f t="shared" si="15"/>
        <v>-</v>
      </c>
      <c r="N144" s="6" t="str">
        <f t="shared" si="15"/>
        <v>-</v>
      </c>
    </row>
    <row r="145" spans="2:14" ht="15" thickBot="1" x14ac:dyDescent="0.25">
      <c r="B145" s="4" t="s">
        <v>73</v>
      </c>
      <c r="C145" s="10">
        <v>20</v>
      </c>
      <c r="D145" s="10">
        <v>0</v>
      </c>
      <c r="E145" s="10">
        <v>5</v>
      </c>
      <c r="F145" s="10">
        <v>25</v>
      </c>
      <c r="G145" s="10">
        <v>17</v>
      </c>
      <c r="H145" s="10">
        <v>0</v>
      </c>
      <c r="I145" s="10">
        <v>0</v>
      </c>
      <c r="J145" s="10">
        <v>17</v>
      </c>
      <c r="K145" s="6">
        <f t="shared" si="16"/>
        <v>-0.15</v>
      </c>
      <c r="L145" s="6" t="str">
        <f t="shared" si="15"/>
        <v>-</v>
      </c>
      <c r="M145" s="6">
        <f t="shared" si="15"/>
        <v>-1</v>
      </c>
      <c r="N145" s="6">
        <f t="shared" si="15"/>
        <v>-0.32</v>
      </c>
    </row>
    <row r="146" spans="2:14" ht="15" thickBot="1" x14ac:dyDescent="0.25">
      <c r="B146" s="4" t="s">
        <v>74</v>
      </c>
      <c r="C146" s="10">
        <v>3</v>
      </c>
      <c r="D146" s="10">
        <v>0</v>
      </c>
      <c r="E146" s="10">
        <v>0</v>
      </c>
      <c r="F146" s="10">
        <v>3</v>
      </c>
      <c r="G146" s="10">
        <v>4</v>
      </c>
      <c r="H146" s="10">
        <v>0</v>
      </c>
      <c r="I146" s="10">
        <v>0</v>
      </c>
      <c r="J146" s="10">
        <v>4</v>
      </c>
      <c r="K146" s="6">
        <f t="shared" si="16"/>
        <v>0.33333333333333331</v>
      </c>
      <c r="L146" s="6" t="str">
        <f t="shared" si="15"/>
        <v>-</v>
      </c>
      <c r="M146" s="6" t="str">
        <f t="shared" si="15"/>
        <v>-</v>
      </c>
      <c r="N146" s="6">
        <f t="shared" si="15"/>
        <v>0.33333333333333331</v>
      </c>
    </row>
    <row r="147" spans="2:14" ht="15" thickBot="1" x14ac:dyDescent="0.25">
      <c r="B147" s="4" t="s">
        <v>75</v>
      </c>
      <c r="C147" s="10">
        <v>2</v>
      </c>
      <c r="D147" s="10">
        <v>0</v>
      </c>
      <c r="E147" s="10">
        <v>0</v>
      </c>
      <c r="F147" s="10">
        <v>2</v>
      </c>
      <c r="G147" s="10">
        <v>0</v>
      </c>
      <c r="H147" s="10">
        <v>0</v>
      </c>
      <c r="I147" s="10">
        <v>0</v>
      </c>
      <c r="J147" s="10">
        <v>0</v>
      </c>
      <c r="K147" s="6">
        <f t="shared" si="16"/>
        <v>-1</v>
      </c>
      <c r="L147" s="6" t="str">
        <f t="shared" si="15"/>
        <v>-</v>
      </c>
      <c r="M147" s="6" t="str">
        <f t="shared" si="15"/>
        <v>-</v>
      </c>
      <c r="N147" s="6">
        <f t="shared" si="15"/>
        <v>-1</v>
      </c>
    </row>
    <row r="148" spans="2:14" ht="15" thickBot="1" x14ac:dyDescent="0.25">
      <c r="B148" s="7" t="s">
        <v>68</v>
      </c>
      <c r="C148" s="10">
        <v>30</v>
      </c>
      <c r="D148" s="10">
        <v>0</v>
      </c>
      <c r="E148" s="10">
        <v>6</v>
      </c>
      <c r="F148" s="10">
        <v>36</v>
      </c>
      <c r="G148" s="10">
        <v>22</v>
      </c>
      <c r="H148" s="10">
        <v>0</v>
      </c>
      <c r="I148" s="10">
        <v>0</v>
      </c>
      <c r="J148" s="10">
        <v>22</v>
      </c>
      <c r="K148" s="6">
        <f t="shared" ref="K148" si="17">IF(C148=0,"-",(G148-C148)/C148)</f>
        <v>-0.26666666666666666</v>
      </c>
      <c r="L148" s="6" t="str">
        <f t="shared" ref="L148" si="18">IF(D148=0,"-",(H148-D148)/D148)</f>
        <v>-</v>
      </c>
      <c r="M148" s="6">
        <f t="shared" ref="M148" si="19">IF(E148=0,"-",(I148-E148)/E148)</f>
        <v>-1</v>
      </c>
      <c r="N148" s="6">
        <f t="shared" ref="N148" si="20">IF(F148=0,"-",(J148-F148)/F148)</f>
        <v>-0.3888888888888889</v>
      </c>
    </row>
    <row r="149" spans="2:14" ht="29.25" thickBot="1" x14ac:dyDescent="0.25">
      <c r="B149" s="7" t="s">
        <v>76</v>
      </c>
      <c r="C149" s="6">
        <f t="shared" ref="C149:J150" si="21">IF(C143=0,"-",(C143/(C143+C145)))</f>
        <v>0.2</v>
      </c>
      <c r="D149" s="6" t="str">
        <f t="shared" si="21"/>
        <v>-</v>
      </c>
      <c r="E149" s="6">
        <f t="shared" si="21"/>
        <v>0.16666666666666666</v>
      </c>
      <c r="F149" s="6">
        <f t="shared" si="21"/>
        <v>0.19354838709677419</v>
      </c>
      <c r="G149" s="6">
        <f t="shared" si="21"/>
        <v>5.5555555555555552E-2</v>
      </c>
      <c r="H149" s="6" t="str">
        <f t="shared" si="21"/>
        <v>-</v>
      </c>
      <c r="I149" s="6" t="str">
        <f t="shared" si="21"/>
        <v>-</v>
      </c>
      <c r="J149" s="6">
        <f t="shared" si="21"/>
        <v>5.5555555555555552E-2</v>
      </c>
      <c r="K149" s="6">
        <f>IF(OR(C149="-",G149="-"),"-",(G149-C149)/C149)</f>
        <v>-0.72222222222222221</v>
      </c>
      <c r="L149" s="6" t="str">
        <f t="shared" ref="L149:N150" si="22">IF(OR(D149="-",H149="-"),"-",(H149-D149)/D149)</f>
        <v>-</v>
      </c>
      <c r="M149" s="6" t="str">
        <f t="shared" si="22"/>
        <v>-</v>
      </c>
      <c r="N149" s="6">
        <f t="shared" si="22"/>
        <v>-0.71296296296296302</v>
      </c>
    </row>
    <row r="150" spans="2:14" ht="29.25" thickBot="1" x14ac:dyDescent="0.25">
      <c r="B150" s="7" t="s">
        <v>77</v>
      </c>
      <c r="C150" s="6" t="str">
        <f t="shared" si="21"/>
        <v>-</v>
      </c>
      <c r="D150" s="6" t="str">
        <f t="shared" si="21"/>
        <v>-</v>
      </c>
      <c r="E150" s="6" t="str">
        <f t="shared" si="21"/>
        <v>-</v>
      </c>
      <c r="F150" s="6" t="str">
        <f t="shared" si="21"/>
        <v>-</v>
      </c>
      <c r="G150" s="6" t="str">
        <f t="shared" si="21"/>
        <v>-</v>
      </c>
      <c r="H150" s="6" t="str">
        <f t="shared" si="21"/>
        <v>-</v>
      </c>
      <c r="I150" s="6" t="str">
        <f t="shared" si="21"/>
        <v>-</v>
      </c>
      <c r="J150" s="6" t="str">
        <f t="shared" si="21"/>
        <v>-</v>
      </c>
      <c r="K150" s="6" t="str">
        <f>IF(OR(C150="-",G150="-"),"-",(G150-C150)/C150)</f>
        <v>-</v>
      </c>
      <c r="L150" s="6" t="str">
        <f t="shared" si="22"/>
        <v>-</v>
      </c>
      <c r="M150" s="6" t="str">
        <f t="shared" si="22"/>
        <v>-</v>
      </c>
      <c r="N150" s="6" t="str">
        <f t="shared" si="22"/>
        <v>-</v>
      </c>
    </row>
    <row r="151" spans="2:14" ht="14.25" x14ac:dyDescent="0.2">
      <c r="B151" s="7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</row>
    <row r="154" spans="2:14" ht="14.25" x14ac:dyDescent="0.2">
      <c r="B154" s="7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</row>
    <row r="155" spans="2:14" ht="14.25" x14ac:dyDescent="0.2">
      <c r="B155" s="7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</row>
    <row r="156" spans="2:14" ht="29.25" customHeight="1" thickBot="1" x14ac:dyDescent="0.25">
      <c r="B156" s="7"/>
      <c r="C156" s="8" t="s">
        <v>103</v>
      </c>
      <c r="D156" s="8" t="s">
        <v>104</v>
      </c>
      <c r="E156" s="8" t="s">
        <v>99</v>
      </c>
    </row>
    <row r="157" spans="2:14" ht="15" thickBot="1" x14ac:dyDescent="0.25">
      <c r="B157" s="4" t="s">
        <v>94</v>
      </c>
      <c r="C157" s="19">
        <v>24</v>
      </c>
      <c r="D157" s="19">
        <v>20</v>
      </c>
      <c r="E157" s="18">
        <f>IF(C157=0,"-",(D157-C157)/C157)</f>
        <v>-0.16666666666666666</v>
      </c>
      <c r="F157" s="18"/>
      <c r="G157" s="18"/>
      <c r="H157" s="18"/>
      <c r="I157" s="18"/>
      <c r="J157" s="18"/>
      <c r="K157" s="18"/>
      <c r="L157" s="18"/>
      <c r="M157" s="18"/>
      <c r="N157" s="18"/>
    </row>
    <row r="158" spans="2:14" ht="15" thickBot="1" x14ac:dyDescent="0.25">
      <c r="B158" s="4" t="s">
        <v>95</v>
      </c>
      <c r="C158" s="19">
        <v>6</v>
      </c>
      <c r="D158" s="19">
        <v>2</v>
      </c>
      <c r="E158" s="18">
        <f t="shared" ref="E158:E159" si="23">IF(C158=0,"-",(D158-C158)/C158)</f>
        <v>-0.66666666666666663</v>
      </c>
      <c r="F158" s="18"/>
      <c r="G158" s="18"/>
      <c r="H158" s="18"/>
      <c r="I158" s="18"/>
      <c r="J158" s="18"/>
      <c r="K158" s="18"/>
      <c r="L158" s="18"/>
      <c r="M158" s="18"/>
      <c r="N158" s="18"/>
    </row>
    <row r="159" spans="2:14" ht="15" thickBot="1" x14ac:dyDescent="0.25">
      <c r="B159" s="4" t="s">
        <v>96</v>
      </c>
      <c r="C159" s="19">
        <v>0</v>
      </c>
      <c r="D159" s="19">
        <v>0</v>
      </c>
      <c r="E159" s="18" t="str">
        <f t="shared" si="23"/>
        <v>-</v>
      </c>
      <c r="F159" s="18"/>
      <c r="G159" s="18"/>
      <c r="H159" s="18"/>
      <c r="I159" s="18"/>
      <c r="J159" s="18"/>
      <c r="K159" s="18"/>
      <c r="L159" s="18"/>
      <c r="M159" s="18"/>
      <c r="N159" s="18"/>
    </row>
    <row r="160" spans="2:14" ht="15" thickBot="1" x14ac:dyDescent="0.25">
      <c r="B160" s="4" t="s">
        <v>97</v>
      </c>
      <c r="C160" s="18">
        <f>IF(C157=0,"-",C157/(C157+C158+C159))</f>
        <v>0.8</v>
      </c>
      <c r="D160" s="18">
        <f>IF(D157=0,"-",D157/(D157+D158+D159))</f>
        <v>0.90909090909090906</v>
      </c>
      <c r="E160" s="18">
        <f>IF(OR(C160="-",D160="-"),"-",(D160-C160)/C160)</f>
        <v>0.13636363636363627</v>
      </c>
      <c r="F160" s="18"/>
      <c r="G160" s="18"/>
      <c r="H160" s="18"/>
      <c r="I160" s="18"/>
      <c r="J160" s="18"/>
      <c r="K160" s="18"/>
      <c r="L160" s="18"/>
      <c r="M160" s="18"/>
      <c r="N160" s="18"/>
    </row>
    <row r="161" spans="2:14" ht="14.25" x14ac:dyDescent="0.2">
      <c r="B161" s="7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</row>
    <row r="162" spans="2:14" ht="14.25" x14ac:dyDescent="0.2">
      <c r="B162" s="7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</row>
    <row r="163" spans="2:14" ht="14.25" x14ac:dyDescent="0.2">
      <c r="B163" s="7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</row>
    <row r="165" spans="2:14" ht="42.75" customHeight="1" thickBot="1" x14ac:dyDescent="0.25">
      <c r="C165" s="8" t="s">
        <v>103</v>
      </c>
      <c r="D165" s="8" t="s">
        <v>104</v>
      </c>
      <c r="E165" s="8" t="s">
        <v>99</v>
      </c>
    </row>
    <row r="166" spans="2:14" ht="20.100000000000001" customHeight="1" thickBot="1" x14ac:dyDescent="0.25">
      <c r="B166" s="4" t="s">
        <v>38</v>
      </c>
      <c r="C166" s="5">
        <v>0</v>
      </c>
      <c r="D166" s="5">
        <v>3</v>
      </c>
      <c r="E166" s="6" t="str">
        <f>IF(C166=0,"-",(D166-C166)/C166)</f>
        <v>-</v>
      </c>
    </row>
    <row r="167" spans="2:14" ht="20.100000000000001" customHeight="1" thickBot="1" x14ac:dyDescent="0.25">
      <c r="B167" s="4" t="s">
        <v>41</v>
      </c>
      <c r="C167" s="5">
        <v>0</v>
      </c>
      <c r="D167" s="5">
        <v>2</v>
      </c>
      <c r="E167" s="6" t="str">
        <f t="shared" ref="E167:E168" si="24">IF(C167=0,"-",(D167-C167)/C167)</f>
        <v>-</v>
      </c>
    </row>
    <row r="168" spans="2:14" ht="20.100000000000001" customHeight="1" thickBot="1" x14ac:dyDescent="0.25">
      <c r="B168" s="4" t="s">
        <v>42</v>
      </c>
      <c r="C168" s="5">
        <v>0</v>
      </c>
      <c r="D168" s="5">
        <v>0</v>
      </c>
      <c r="E168" s="6" t="str">
        <f t="shared" si="24"/>
        <v>-</v>
      </c>
    </row>
    <row r="169" spans="2:14" ht="20.100000000000001" customHeight="1" thickBot="1" x14ac:dyDescent="0.25">
      <c r="B169" s="4" t="s">
        <v>98</v>
      </c>
      <c r="C169" s="6" t="str">
        <f>IF(C166=0,"-",(C167+C168)/C166)</f>
        <v>-</v>
      </c>
      <c r="D169" s="6">
        <f>IF(D166=0,"-",(D167+D168)/D166)</f>
        <v>0.66666666666666663</v>
      </c>
      <c r="E169" s="6" t="str">
        <f t="shared" ref="E169:E171" si="25">IF(OR(C169="-",D169="-"),"-",(D169-C169)/C169)</f>
        <v>-</v>
      </c>
    </row>
    <row r="170" spans="2:14" ht="20.100000000000001" customHeight="1" thickBot="1" x14ac:dyDescent="0.25">
      <c r="B170" s="4" t="s">
        <v>39</v>
      </c>
      <c r="C170" s="6" t="s">
        <v>105</v>
      </c>
      <c r="D170" s="6">
        <v>0.66666666666666663</v>
      </c>
      <c r="E170" s="6" t="str">
        <f t="shared" si="25"/>
        <v>-</v>
      </c>
    </row>
    <row r="171" spans="2:14" ht="20.100000000000001" customHeight="1" thickBot="1" x14ac:dyDescent="0.25">
      <c r="B171" s="4" t="s">
        <v>40</v>
      </c>
      <c r="C171" s="6" t="s">
        <v>105</v>
      </c>
      <c r="D171" s="6" t="s">
        <v>105</v>
      </c>
      <c r="E171" s="6" t="str">
        <f t="shared" si="25"/>
        <v>-</v>
      </c>
    </row>
    <row r="172" spans="2:14" ht="20.100000000000001" customHeight="1" x14ac:dyDescent="0.2">
      <c r="B172" s="7"/>
      <c r="C172" s="18"/>
      <c r="D172" s="18"/>
      <c r="E172" s="18"/>
    </row>
    <row r="177" spans="2:8" ht="42.75" customHeight="1" thickBot="1" x14ac:dyDescent="0.25">
      <c r="C177" s="8" t="s">
        <v>103</v>
      </c>
      <c r="D177" s="8" t="s">
        <v>104</v>
      </c>
      <c r="E177" s="8" t="s">
        <v>99</v>
      </c>
    </row>
    <row r="178" spans="2:8" ht="15" thickBot="1" x14ac:dyDescent="0.25">
      <c r="B178" s="15" t="s">
        <v>81</v>
      </c>
      <c r="C178" s="5">
        <v>2</v>
      </c>
      <c r="D178" s="5">
        <v>5</v>
      </c>
      <c r="E178" s="6">
        <f>IF(C178=0,"-",(D178-C178)/C178)</f>
        <v>1.5</v>
      </c>
      <c r="H178" s="13"/>
    </row>
    <row r="179" spans="2:8" ht="15" thickBot="1" x14ac:dyDescent="0.25">
      <c r="B179" s="4" t="s">
        <v>43</v>
      </c>
      <c r="C179" s="5">
        <v>0</v>
      </c>
      <c r="D179" s="5">
        <v>2</v>
      </c>
      <c r="E179" s="6" t="str">
        <f t="shared" ref="E179:E185" si="26">IF(C179=0,"-",(D179-C179)/C179)</f>
        <v>-</v>
      </c>
      <c r="H179" s="13"/>
    </row>
    <row r="180" spans="2:8" ht="15" thickBot="1" x14ac:dyDescent="0.25">
      <c r="B180" s="4" t="s">
        <v>47</v>
      </c>
      <c r="C180" s="5">
        <v>1</v>
      </c>
      <c r="D180" s="5">
        <v>2</v>
      </c>
      <c r="E180" s="6">
        <f t="shared" si="26"/>
        <v>1</v>
      </c>
      <c r="H180" s="13"/>
    </row>
    <row r="181" spans="2:8" ht="15" thickBot="1" x14ac:dyDescent="0.25">
      <c r="B181" s="4" t="s">
        <v>78</v>
      </c>
      <c r="C181" s="5">
        <v>1</v>
      </c>
      <c r="D181" s="5">
        <v>1</v>
      </c>
      <c r="E181" s="6">
        <f t="shared" si="26"/>
        <v>0</v>
      </c>
      <c r="H181" s="13"/>
    </row>
    <row r="182" spans="2:8" ht="15" thickBot="1" x14ac:dyDescent="0.25">
      <c r="B182" s="15" t="s">
        <v>79</v>
      </c>
      <c r="C182" s="5">
        <v>36</v>
      </c>
      <c r="D182" s="5">
        <v>29</v>
      </c>
      <c r="E182" s="6">
        <f t="shared" si="26"/>
        <v>-0.19444444444444445</v>
      </c>
      <c r="H182" s="13"/>
    </row>
    <row r="183" spans="2:8" ht="15" thickBot="1" x14ac:dyDescent="0.25">
      <c r="B183" s="4" t="s">
        <v>47</v>
      </c>
      <c r="C183" s="5">
        <v>33</v>
      </c>
      <c r="D183" s="5">
        <v>27</v>
      </c>
      <c r="E183" s="6">
        <f t="shared" si="26"/>
        <v>-0.18181818181818182</v>
      </c>
      <c r="H183" s="13"/>
    </row>
    <row r="184" spans="2:8" ht="15" thickBot="1" x14ac:dyDescent="0.25">
      <c r="B184" s="4" t="s">
        <v>70</v>
      </c>
      <c r="C184" s="5">
        <v>0</v>
      </c>
      <c r="D184" s="5">
        <v>0</v>
      </c>
      <c r="E184" s="6" t="str">
        <f t="shared" si="26"/>
        <v>-</v>
      </c>
      <c r="H184" s="13"/>
    </row>
    <row r="185" spans="2:8" ht="15" thickBot="1" x14ac:dyDescent="0.25">
      <c r="B185" s="4" t="s">
        <v>80</v>
      </c>
      <c r="C185" s="5">
        <v>3</v>
      </c>
      <c r="D185" s="5">
        <v>2</v>
      </c>
      <c r="E185" s="6">
        <f t="shared" si="26"/>
        <v>-0.33333333333333331</v>
      </c>
      <c r="H185" s="13"/>
    </row>
    <row r="196" spans="2:5" ht="42.75" customHeight="1" thickBot="1" x14ac:dyDescent="0.25">
      <c r="C196" s="8" t="s">
        <v>103</v>
      </c>
      <c r="D196" s="8" t="s">
        <v>104</v>
      </c>
      <c r="E196" s="8" t="s">
        <v>99</v>
      </c>
    </row>
    <row r="197" spans="2:5" ht="15" thickBot="1" x14ac:dyDescent="0.25">
      <c r="B197" s="4" t="s">
        <v>82</v>
      </c>
      <c r="C197" s="5">
        <v>1</v>
      </c>
      <c r="D197" s="5">
        <v>2</v>
      </c>
      <c r="E197" s="6">
        <f t="shared" ref="E197:E200" si="27">IF(C197=0,"-",(D197-C197)/C197)</f>
        <v>1</v>
      </c>
    </row>
    <row r="198" spans="2:5" ht="15" thickBot="1" x14ac:dyDescent="0.25">
      <c r="B198" s="4" t="s">
        <v>83</v>
      </c>
      <c r="C198" s="5">
        <v>0</v>
      </c>
      <c r="D198" s="5">
        <v>0</v>
      </c>
      <c r="E198" s="6" t="str">
        <f t="shared" si="27"/>
        <v>-</v>
      </c>
    </row>
    <row r="199" spans="2:5" ht="15" thickBot="1" x14ac:dyDescent="0.25">
      <c r="B199" s="4" t="s">
        <v>84</v>
      </c>
      <c r="C199" s="5">
        <v>1</v>
      </c>
      <c r="D199" s="5">
        <v>2</v>
      </c>
      <c r="E199" s="6">
        <f t="shared" si="27"/>
        <v>1</v>
      </c>
    </row>
    <row r="200" spans="2:5" ht="15" thickBot="1" x14ac:dyDescent="0.25">
      <c r="B200" s="4" t="s">
        <v>85</v>
      </c>
      <c r="C200" s="5">
        <v>0</v>
      </c>
      <c r="D200" s="5">
        <v>2</v>
      </c>
      <c r="E200" s="6" t="str">
        <f t="shared" si="27"/>
        <v>-</v>
      </c>
    </row>
    <row r="201" spans="2:5" ht="14.25" x14ac:dyDescent="0.2">
      <c r="B201" s="7"/>
      <c r="C201" s="19"/>
      <c r="D201" s="19"/>
      <c r="E201" s="18"/>
    </row>
    <row r="206" spans="2:5" ht="42.75" customHeight="1" thickBot="1" x14ac:dyDescent="0.25">
      <c r="C206" s="8" t="s">
        <v>103</v>
      </c>
      <c r="D206" s="8" t="s">
        <v>104</v>
      </c>
      <c r="E206" s="8" t="s">
        <v>99</v>
      </c>
    </row>
    <row r="207" spans="2:5" ht="20.100000000000001" customHeight="1" thickBot="1" x14ac:dyDescent="0.25">
      <c r="B207" s="16" t="s">
        <v>88</v>
      </c>
      <c r="C207" s="5"/>
      <c r="D207" s="5"/>
      <c r="E207" s="6" t="str">
        <f t="shared" ref="E207:E210" si="28">IF(C207=0,"-",(D207-C207)/C207)</f>
        <v>-</v>
      </c>
    </row>
    <row r="208" spans="2:5" ht="20.100000000000001" customHeight="1" thickBot="1" x14ac:dyDescent="0.25">
      <c r="B208" s="17" t="s">
        <v>89</v>
      </c>
      <c r="C208" s="5">
        <v>1</v>
      </c>
      <c r="D208" s="5">
        <v>2</v>
      </c>
      <c r="E208" s="6">
        <f t="shared" si="28"/>
        <v>1</v>
      </c>
    </row>
    <row r="209" spans="2:5" ht="20.100000000000001" customHeight="1" thickBot="1" x14ac:dyDescent="0.25">
      <c r="B209" s="17" t="s">
        <v>86</v>
      </c>
      <c r="C209" s="5">
        <v>1</v>
      </c>
      <c r="D209" s="5">
        <v>2</v>
      </c>
      <c r="E209" s="6">
        <f t="shared" si="28"/>
        <v>1</v>
      </c>
    </row>
    <row r="210" spans="2:5" ht="20.100000000000001" customHeight="1" thickBot="1" x14ac:dyDescent="0.25">
      <c r="B210" s="17" t="s">
        <v>87</v>
      </c>
      <c r="C210" s="5">
        <v>0</v>
      </c>
      <c r="D210" s="5">
        <v>0</v>
      </c>
      <c r="E210" s="6" t="str">
        <f t="shared" si="28"/>
        <v>-</v>
      </c>
    </row>
    <row r="211" spans="2:5" ht="20.100000000000001" customHeight="1" thickBot="1" x14ac:dyDescent="0.25">
      <c r="B211" s="17" t="s">
        <v>90</v>
      </c>
      <c r="C211" s="5"/>
      <c r="D211" s="5"/>
      <c r="E211" s="6"/>
    </row>
    <row r="212" spans="2:5" ht="20.100000000000001" customHeight="1" thickBot="1" x14ac:dyDescent="0.25">
      <c r="B212" s="17" t="s">
        <v>89</v>
      </c>
      <c r="C212" s="5">
        <v>0</v>
      </c>
      <c r="D212" s="5">
        <v>0</v>
      </c>
      <c r="E212" s="6" t="str">
        <f>IF(C212=0,"-",(D212-C212)/C212)</f>
        <v>-</v>
      </c>
    </row>
    <row r="213" spans="2:5" ht="15" thickBot="1" x14ac:dyDescent="0.25">
      <c r="B213" s="17" t="s">
        <v>86</v>
      </c>
      <c r="C213" s="5">
        <v>0</v>
      </c>
      <c r="D213" s="5">
        <v>0</v>
      </c>
      <c r="E213" s="6" t="str">
        <f t="shared" ref="E213:E214" si="29">IF(C213=0,"-",(D213-C213)/C213)</f>
        <v>-</v>
      </c>
    </row>
    <row r="214" spans="2:5" ht="15" thickBot="1" x14ac:dyDescent="0.25">
      <c r="B214" s="17" t="s">
        <v>87</v>
      </c>
      <c r="C214" s="5">
        <v>0</v>
      </c>
      <c r="D214" s="5">
        <v>0</v>
      </c>
      <c r="E214" s="6" t="str">
        <f t="shared" si="29"/>
        <v>-</v>
      </c>
    </row>
    <row r="215" spans="2:5" ht="14.25" x14ac:dyDescent="0.2">
      <c r="B215" s="21"/>
      <c r="C215" s="19"/>
      <c r="D215" s="19"/>
      <c r="E215" s="18"/>
    </row>
    <row r="220" spans="2:5" ht="42.75" customHeight="1" thickBot="1" x14ac:dyDescent="0.25">
      <c r="C220" s="8" t="s">
        <v>103</v>
      </c>
      <c r="D220" s="8" t="s">
        <v>104</v>
      </c>
      <c r="E220" s="8" t="s">
        <v>99</v>
      </c>
    </row>
    <row r="221" spans="2:5" ht="15" thickBot="1" x14ac:dyDescent="0.25">
      <c r="B221" s="16" t="s">
        <v>91</v>
      </c>
      <c r="C221" s="5">
        <v>1</v>
      </c>
      <c r="D221" s="5">
        <v>3</v>
      </c>
      <c r="E221" s="6">
        <f t="shared" ref="E221:E223" si="30">IF(C221=0,"-",(D221-C221)/C221)</f>
        <v>2</v>
      </c>
    </row>
    <row r="222" spans="2:5" ht="15" thickBot="1" x14ac:dyDescent="0.25">
      <c r="B222" s="16" t="s">
        <v>92</v>
      </c>
      <c r="C222" s="5">
        <v>1</v>
      </c>
      <c r="D222" s="5">
        <v>2</v>
      </c>
      <c r="E222" s="6">
        <f t="shared" si="30"/>
        <v>1</v>
      </c>
    </row>
    <row r="223" spans="2:5" ht="15" thickBot="1" x14ac:dyDescent="0.25">
      <c r="B223" s="16" t="s">
        <v>93</v>
      </c>
      <c r="C223" s="5">
        <v>1</v>
      </c>
      <c r="D223" s="5">
        <v>3</v>
      </c>
      <c r="E223" s="6">
        <f t="shared" si="30"/>
        <v>2</v>
      </c>
    </row>
    <row r="224" spans="2:5" ht="15" thickBot="1" x14ac:dyDescent="0.25">
      <c r="C224" s="5"/>
      <c r="D224" s="5"/>
      <c r="E224" s="6"/>
    </row>
    <row r="225" spans="3:5" ht="15" thickBot="1" x14ac:dyDescent="0.25">
      <c r="C225" s="5"/>
      <c r="D225" s="5"/>
      <c r="E225" s="6"/>
    </row>
    <row r="226" spans="3:5" ht="15" thickBot="1" x14ac:dyDescent="0.25">
      <c r="C226" s="5"/>
      <c r="D226" s="5"/>
      <c r="E226" s="6"/>
    </row>
    <row r="227" spans="3:5" ht="15" thickBot="1" x14ac:dyDescent="0.25">
      <c r="C227" s="5"/>
      <c r="D227" s="5"/>
      <c r="E227" s="6"/>
    </row>
    <row r="228" spans="3:5" ht="15" thickBot="1" x14ac:dyDescent="0.25">
      <c r="C228" s="5"/>
      <c r="D228" s="5"/>
      <c r="E228" s="6"/>
    </row>
  </sheetData>
  <mergeCells count="6">
    <mergeCell ref="C126:F126"/>
    <mergeCell ref="G126:J126"/>
    <mergeCell ref="K126:N126"/>
    <mergeCell ref="C141:F141"/>
    <mergeCell ref="G141:J141"/>
    <mergeCell ref="K141:N141"/>
  </mergeCells>
  <pageMargins left="0.70866141732283472" right="0.70866141732283472" top="0.74803149606299213" bottom="0.74803149606299213" header="0.31496062992125984" footer="0.31496062992125984"/>
  <pageSetup paperSize="9" scale="35" fitToWidth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Portada</vt:lpstr>
      <vt:lpstr>Andalucía</vt:lpstr>
      <vt:lpstr>Aragón</vt:lpstr>
      <vt:lpstr>Asturias</vt:lpstr>
      <vt:lpstr>Illes Balears</vt:lpstr>
      <vt:lpstr>Canarias</vt:lpstr>
      <vt:lpstr>Cantabria</vt:lpstr>
      <vt:lpstr>Castilla y León</vt:lpstr>
      <vt:lpstr>Castilla La Mancha</vt:lpstr>
      <vt:lpstr>Cataluña</vt:lpstr>
      <vt:lpstr>Com. Valenciana</vt:lpstr>
      <vt:lpstr>Extremadura</vt:lpstr>
      <vt:lpstr>Galicia</vt:lpstr>
      <vt:lpstr>Com. Madrid</vt:lpstr>
      <vt:lpstr>Región de Murcia</vt:lpstr>
      <vt:lpstr>Navarra</vt:lpstr>
      <vt:lpstr>Pais Vasco</vt:lpstr>
      <vt:lpstr>La Rioja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2021-09-21T11:19:34Z</cp:lastPrinted>
  <dcterms:created xsi:type="dcterms:W3CDTF">2018-12-19T10:40:38Z</dcterms:created>
  <dcterms:modified xsi:type="dcterms:W3CDTF">2024-04-16T07:25:11Z</dcterms:modified>
</cp:coreProperties>
</file>